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ospisilova\Desktop\Nahoru, dolů 2\"/>
    </mc:Choice>
  </mc:AlternateContent>
  <xr:revisionPtr revIDLastSave="0" documentId="8_{5FDD1E4B-A036-4C3E-B1FD-9DB428F56D4E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A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A Pol'!$A$1:$X$82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50" i="12" l="1"/>
  <c r="BA16" i="12"/>
  <c r="BA14" i="12"/>
  <c r="BA12" i="12"/>
  <c r="BA10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21" i="12"/>
  <c r="M21" i="12" s="1"/>
  <c r="I21" i="12"/>
  <c r="K21" i="12"/>
  <c r="O21" i="12"/>
  <c r="Q21" i="12"/>
  <c r="V21" i="12"/>
  <c r="G28" i="12"/>
  <c r="I28" i="12"/>
  <c r="K28" i="12"/>
  <c r="M28" i="12"/>
  <c r="O28" i="12"/>
  <c r="Q28" i="12"/>
  <c r="V28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38" i="12"/>
  <c r="M38" i="12" s="1"/>
  <c r="I38" i="12"/>
  <c r="K38" i="12"/>
  <c r="O38" i="12"/>
  <c r="Q38" i="12"/>
  <c r="V38" i="12"/>
  <c r="G45" i="12"/>
  <c r="M45" i="12" s="1"/>
  <c r="I45" i="12"/>
  <c r="K45" i="12"/>
  <c r="O45" i="12"/>
  <c r="Q45" i="12"/>
  <c r="V45" i="12"/>
  <c r="G49" i="12"/>
  <c r="M49" i="12" s="1"/>
  <c r="I49" i="12"/>
  <c r="K49" i="12"/>
  <c r="O49" i="12"/>
  <c r="Q49" i="12"/>
  <c r="V49" i="12"/>
  <c r="G56" i="12"/>
  <c r="M56" i="12" s="1"/>
  <c r="I56" i="12"/>
  <c r="K56" i="12"/>
  <c r="O56" i="12"/>
  <c r="Q56" i="12"/>
  <c r="Q55" i="12" s="1"/>
  <c r="V56" i="12"/>
  <c r="G61" i="12"/>
  <c r="M61" i="12" s="1"/>
  <c r="I61" i="12"/>
  <c r="K61" i="12"/>
  <c r="O61" i="12"/>
  <c r="Q61" i="12"/>
  <c r="V61" i="12"/>
  <c r="G64" i="12"/>
  <c r="I64" i="12"/>
  <c r="K64" i="12"/>
  <c r="M64" i="12"/>
  <c r="O64" i="12"/>
  <c r="Q64" i="12"/>
  <c r="V64" i="12"/>
  <c r="G68" i="12"/>
  <c r="M68" i="12" s="1"/>
  <c r="I68" i="12"/>
  <c r="K68" i="12"/>
  <c r="O68" i="12"/>
  <c r="Q68" i="12"/>
  <c r="Q67" i="12" s="1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I56" i="1" s="1"/>
  <c r="G73" i="12"/>
  <c r="I73" i="12"/>
  <c r="I72" i="12" s="1"/>
  <c r="K73" i="12"/>
  <c r="M73" i="12"/>
  <c r="O73" i="12"/>
  <c r="Q73" i="12"/>
  <c r="Q72" i="12" s="1"/>
  <c r="V73" i="12"/>
  <c r="G75" i="12"/>
  <c r="M75" i="12" s="1"/>
  <c r="I75" i="12"/>
  <c r="K75" i="12"/>
  <c r="O75" i="12"/>
  <c r="Q75" i="12"/>
  <c r="V75" i="12"/>
  <c r="G77" i="12"/>
  <c r="M77" i="12" s="1"/>
  <c r="I77" i="12"/>
  <c r="K77" i="12"/>
  <c r="K76" i="12" s="1"/>
  <c r="O77" i="12"/>
  <c r="Q77" i="12"/>
  <c r="V77" i="12"/>
  <c r="V76" i="12" s="1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AE81" i="12"/>
  <c r="F41" i="1" s="1"/>
  <c r="I20" i="1"/>
  <c r="I18" i="1"/>
  <c r="I17" i="1"/>
  <c r="H43" i="1"/>
  <c r="O72" i="12" l="1"/>
  <c r="V67" i="12"/>
  <c r="I55" i="12"/>
  <c r="M72" i="12"/>
  <c r="F42" i="1"/>
  <c r="Q76" i="12"/>
  <c r="K72" i="12"/>
  <c r="O67" i="12"/>
  <c r="Q8" i="12"/>
  <c r="O76" i="12"/>
  <c r="K67" i="12"/>
  <c r="O8" i="12"/>
  <c r="I67" i="12"/>
  <c r="V55" i="12"/>
  <c r="K8" i="12"/>
  <c r="I8" i="12"/>
  <c r="F39" i="1"/>
  <c r="F43" i="1" s="1"/>
  <c r="G23" i="1" s="1"/>
  <c r="M55" i="12"/>
  <c r="V8" i="12"/>
  <c r="I76" i="12"/>
  <c r="V72" i="12"/>
  <c r="O55" i="12"/>
  <c r="K55" i="12"/>
  <c r="M76" i="12"/>
  <c r="M8" i="12"/>
  <c r="M67" i="12"/>
  <c r="AF81" i="12"/>
  <c r="G76" i="12"/>
  <c r="I57" i="1" s="1"/>
  <c r="I19" i="1" s="1"/>
  <c r="G8" i="12"/>
  <c r="G55" i="12"/>
  <c r="I54" i="1" s="1"/>
  <c r="G67" i="12"/>
  <c r="I55" i="1" s="1"/>
  <c r="J28" i="1"/>
  <c r="J26" i="1"/>
  <c r="G38" i="1"/>
  <c r="F38" i="1"/>
  <c r="J23" i="1"/>
  <c r="J24" i="1"/>
  <c r="J25" i="1"/>
  <c r="J27" i="1"/>
  <c r="E24" i="1"/>
  <c r="G24" i="1"/>
  <c r="E26" i="1"/>
  <c r="G26" i="1"/>
  <c r="G81" i="12" l="1"/>
  <c r="I53" i="1"/>
  <c r="G39" i="1"/>
  <c r="G42" i="1"/>
  <c r="I42" i="1" s="1"/>
  <c r="G41" i="1"/>
  <c r="I41" i="1" s="1"/>
  <c r="I16" i="1" l="1"/>
  <c r="I21" i="1" s="1"/>
  <c r="I58" i="1"/>
  <c r="G43" i="1"/>
  <c r="G25" i="1" s="1"/>
  <c r="A27" i="1" s="1"/>
  <c r="I39" i="1"/>
  <c r="I43" i="1" s="1"/>
  <c r="G28" i="1" l="1"/>
  <c r="G27" i="1" s="1"/>
  <c r="G29" i="1" s="1"/>
  <c r="A28" i="1"/>
  <c r="J42" i="1"/>
  <c r="J39" i="1"/>
  <c r="J43" i="1" s="1"/>
  <c r="J41" i="1"/>
  <c r="J54" i="1"/>
  <c r="J57" i="1"/>
  <c r="J56" i="1"/>
  <c r="J53" i="1"/>
  <c r="J55" i="1"/>
  <c r="J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Fisarova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<sst xmlns="http://schemas.openxmlformats.org/spreadsheetml/2006/main" count="433" uniqueCount="208">
  <si>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</si>
  <si>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</si>
  <si>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</si>
  <si>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</si>
  <si>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</si>
  <si>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</si>
  <si>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</si>
  <si>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</si>
  <si>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</si>
  <si>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</si>
  <si>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</si>
  <si>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</si>
  <si>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</si>
  <si>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</si>
  <si>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</si>
  <si>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</si>
  <si>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</si>
  <si>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</si>
  <si>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</si>
  <si>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</si>
  <si>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</si>
  <si>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</si>
  <si>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</si>
  <si>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</si>
  <si>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</si>
  <si>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</si>
  <si>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</si>
  <si>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</si>
  <si>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</si>
  <si>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</si>
  <si>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</si>
  <si>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</si>
  <si>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</si>
  <si>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</si>
  <si>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</si>
  <si>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</si>
  <si>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</si>
  <si>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</si>
  <si>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</si>
  <si>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</si>
  <si>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</si>
  <si>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</si>
  <si>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</si>
  <si>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A</t>
  </si>
  <si>
    <t>Stavební rozpočet</t>
  </si>
  <si>
    <t>SO01</t>
  </si>
  <si>
    <t>Terénní cyklostezky</t>
  </si>
  <si>
    <t>Objekt:</t>
  </si>
  <si>
    <t>Rozpočet:</t>
  </si>
  <si>
    <t>JP003/2024</t>
  </si>
  <si>
    <t>Terénní cyklostezky - Město Albrechtice Hraniční vrch</t>
  </si>
  <si>
    <t>Město Město Albrechtice</t>
  </si>
  <si>
    <t>nám. ČSA 27/10</t>
  </si>
  <si>
    <t>Město Albrechtice</t>
  </si>
  <si>
    <t>79395</t>
  </si>
  <si>
    <t>00296228</t>
  </si>
  <si>
    <t>CZ00296228</t>
  </si>
  <si>
    <t>Stavba</t>
  </si>
  <si>
    <t>Stavební objekt</t>
  </si>
  <si>
    <t>Celkem za stavbu</t>
  </si>
  <si>
    <t>CZK</t>
  </si>
  <si>
    <t>#POPS</t>
  </si>
  <si>
    <t>Popis stavby: JP003/2024 - Terénní cyklostezky - Město Albrechtice Hraniční vrch</t>
  </si>
  <si>
    <t>#POPO</t>
  </si>
  <si>
    <t>Popis objektu: SO01 - Terénní cyklostezky</t>
  </si>
  <si>
    <t>#POPR</t>
  </si>
  <si>
    <t>Popis rozpočtu: A - Stavební rozpočet</t>
  </si>
  <si>
    <t>Rekapitulace dílů</t>
  </si>
  <si>
    <t>Typ dílu</t>
  </si>
  <si>
    <t>1</t>
  </si>
  <si>
    <t>Zemní práce</t>
  </si>
  <si>
    <t>5</t>
  </si>
  <si>
    <t>Komunikace</t>
  </si>
  <si>
    <t>95</t>
  </si>
  <si>
    <t>Dokončovací konstrukce na pozemních stavbách</t>
  </si>
  <si>
    <t>99</t>
  </si>
  <si>
    <t>Staveništní přesun hmot</t>
  </si>
  <si>
    <t>VRN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</si>
  <si>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</si>
  <si>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</si>
  <si>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</si>
  <si>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</si>
  <si>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</si>
  <si>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</si>
  <si>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</si>
  <si>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</si>
  <si>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</si>
  <si>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</si>
  <si>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</si>
  <si>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</si>
  <si>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</si>
  <si>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</si>
  <si>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</si>
  <si>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</si>
  <si>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</si>
  <si>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</si>
  <si>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</si>
  <si>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</si>
  <si>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</si>
  <si>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</si>
  <si>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</si>
  <si>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</si>
  <si>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</si>
  <si>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</si>
  <si>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</si>
  <si>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</si>
  <si>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</si>
  <si>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</si>
  <si>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</si>
  <si>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a stromů o průměru do 10 cm při celkové ploše do 1 000 m2</t>
  </si>
  <si>
    <t>m2</t>
  </si>
  <si>
    <t>800-1</t>
  </si>
  <si>
    <t>RTS 24/ I</t>
  </si>
  <si>
    <t>Práce</t>
  </si>
  <si>
    <t>POL1_</t>
  </si>
  <si>
    <t>s odstraněním kořenů a s případným nutným odklizením křovin a stromů na hromady na vzdálenost do 50 m nebo s naložením na dopravní prostředek, do sklonu terénu 1 : 5,</t>
  </si>
  <si>
    <t>SPI</t>
  </si>
  <si>
    <t>112101121R00</t>
  </si>
  <si>
    <t>Kácení stromů jehličnatých bez odkornění  o průměru přes 100 do 300 mm</t>
  </si>
  <si>
    <t>kus</t>
  </si>
  <si>
    <t>s odřezáním kmene a odvětvením, včetně případného odklizení kmene a větví na oddělené hromady na vzdálenost do 50 m nebo s naložením na dopravní prostředek,</t>
  </si>
  <si>
    <t>112201101R00</t>
  </si>
  <si>
    <t>Odstranění pařezů pod úrovní terénu vykopáním  o průměru přes 100 do 300 mm</t>
  </si>
  <si>
    <t>s jejich vykopáním nebo vytrháním, s přesekáním kořenů a s případným nutným přemístěním pařezů na hromady do vzdálenosti do 50 m nebo s naložením na dopravní prostředek,</t>
  </si>
  <si>
    <t>121101101R00</t>
  </si>
  <si>
    <t>Sejmutí ornice s přemístěním na vzdálenost do 50 m</t>
  </si>
  <si>
    <t>m3</t>
  </si>
  <si>
    <t>nebo lesní půdy, s vodorovným přemístěním na hromady v místě upotřebení nebo na dočasné či trvalé skládky se složením</t>
  </si>
  <si>
    <t>trasa 1 : 1029,80*0,20</t>
  </si>
  <si>
    <t>VV</t>
  </si>
  <si>
    <t>trasa 2 : 927,10*0,20</t>
  </si>
  <si>
    <t>trasa 3 : 480,60*0,20</t>
  </si>
  <si>
    <t>výjezdová trasa : 695,70*0,20</t>
  </si>
  <si>
    <t>122201102R00</t>
  </si>
  <si>
    <t>Odkopávky a  prokopávky nezapažené v hornině 3  přes 100 do 1 000 m3</t>
  </si>
  <si>
    <t>s přehozením výkopku na vzdálenost do 3 m nebo s naložením na dopravní prostředek,</t>
  </si>
  <si>
    <t xml:space="preserve">případná sanace 30% : </t>
  </si>
  <si>
    <t>trasa 1 : 1029,80*0,15*0,3</t>
  </si>
  <si>
    <t>trasa 2 : 927,10*0,15*0,3</t>
  </si>
  <si>
    <t>trasa 3 : 480,60*0,15*0,3</t>
  </si>
  <si>
    <t>výjezdová trasa : 695,70*0,15*0,3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</si>
  <si>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</si>
  <si>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</si>
  <si>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</si>
  <si>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626,64+140,994</t>
  </si>
  <si>
    <t>171101105R00</t>
  </si>
  <si>
    <t>Uložení sypaniny do násypů zhutněných s uzavřením povrchu násypu z hornin soudržných s předepsanou mírou zhutnění v procentech výsledků zkoušek Proctor-Standard                 na 103 % PS</t>
  </si>
  <si>
    <t>s rozprostřením sypaniny ve vrstvách a s hrubým urovnáním,</t>
  </si>
  <si>
    <t>modelace zatáček a terénních vln v trase sjezdu : 626,64+140,994</t>
  </si>
  <si>
    <t>171151101R00</t>
  </si>
  <si>
    <t>Hutnění boků násypů z hornin soudržných a sypkých pro jakýkoliv sklon a pro jakoukoliv délku a míru zhutnění svahu.</t>
  </si>
  <si>
    <t>pro jakýkoliv sklon a pro jakoukoliv délku a míru zhutnění svahu,</t>
  </si>
  <si>
    <t>zatáčky : (21+13+8)*25,00</t>
  </si>
  <si>
    <t>vlnolam : (3+3+2)*40,00</t>
  </si>
  <si>
    <t>181101102R00</t>
  </si>
  <si>
    <t>Úprava pláně v zářezech v hornině 1 až 4, se zhutněním</t>
  </si>
  <si>
    <t>vyrovnáním výškových rozdílů, ploch vodorovných a ploch do sklonu 1 : 5.</t>
  </si>
  <si>
    <t>trasa 1 : 1029,80</t>
  </si>
  <si>
    <t>trasa 2 : 927,10</t>
  </si>
  <si>
    <t>trasa 3 : 480,60</t>
  </si>
  <si>
    <t>výjezdová trasa : 695,70</t>
  </si>
  <si>
    <t>plochy pro mobiliář : 6,00*3,00*4</t>
  </si>
  <si>
    <t>182101101R00</t>
  </si>
  <si>
    <t>Svahování v zářezech v hornině 1 až 4</t>
  </si>
  <si>
    <t>trvalých svahů do projektovaných profilů s potřebným přemístěním výkopku při svahování v zářezech,</t>
  </si>
  <si>
    <t>182301135R00</t>
  </si>
  <si>
    <t>Rozprostření a urovnání ornice ve svahu v souvislé ploše přes 500 m2, tloušťka vrstvy přes 250 do 300 mm</t>
  </si>
  <si>
    <t>s případným nutným přemístěním hromad nebo dočasných skládek na místo potřeby ze vzdálenosti do 30 m, ve svahu sklonu přes 1 : 5,</t>
  </si>
  <si>
    <t>564851111R00</t>
  </si>
  <si>
    <t>Podklad ze štěrkodrti s rozprostřením a zhutněním frakce 0-63 mm, tloušťka po zhutnění 150 mm</t>
  </si>
  <si>
    <t>822-1</t>
  </si>
  <si>
    <t>trasa 1 : 1029,80*0,3</t>
  </si>
  <si>
    <t>trasa 2 : 927,10*0,3</t>
  </si>
  <si>
    <t>trasa 3 : 480,60*0,3</t>
  </si>
  <si>
    <t>výjezdová trasa : 695,70*0,3</t>
  </si>
  <si>
    <t>564871111R00</t>
  </si>
  <si>
    <t>Podklad ze štěrkodrti s rozprostřením a zhutněním frakce 0-63 mm, tloušťka po zhutnění 250 mm</t>
  </si>
  <si>
    <t>564922104RT1</t>
  </si>
  <si>
    <t xml:space="preserve">Mlatový kryt z mechanicky zpevněného kameniva (MZK) frakce 0-4 mm tloušťka po zhutnění 40 mm,  </t>
  </si>
  <si>
    <t>s rozprostřením a zhutněním</t>
  </si>
  <si>
    <t>951999111KR1</t>
  </si>
  <si>
    <t>Informační tabule dle PD</t>
  </si>
  <si>
    <t>Vlastní</t>
  </si>
  <si>
    <t>Indiv</t>
  </si>
  <si>
    <t>951999112KR1</t>
  </si>
  <si>
    <t>Informační a výstražné cedule dle PD</t>
  </si>
  <si>
    <t>951999113KR1</t>
  </si>
  <si>
    <t>Stojan na kola z kmene stromu (délky 4m)</t>
  </si>
  <si>
    <t>951999114KR1</t>
  </si>
  <si>
    <t>Odpočívací lavice z kmene stromů (délky 3,0m)</t>
  </si>
  <si>
    <t>998222091R00</t>
  </si>
  <si>
    <t>Přesun hmot pozemních komunikací, kryt z kameniva příplatek k ceně za zvětšený přesun přes vymezenou dopravní vzdálenost do 1 000 m</t>
  </si>
  <si>
    <t>t</t>
  </si>
  <si>
    <t>Přesun hmot</t>
  </si>
  <si>
    <t>POL7_</t>
  </si>
  <si>
    <t>vodorovně do 200 m</t>
  </si>
  <si>
    <t>998222012R00</t>
  </si>
  <si>
    <t xml:space="preserve">Přesun hmot pro zpevněné plochy s krytem z kameniva </t>
  </si>
  <si>
    <t>823-1</t>
  </si>
  <si>
    <t>VRN01</t>
  </si>
  <si>
    <t>Vytyčení stavby</t>
  </si>
  <si>
    <t>kpl</t>
  </si>
  <si>
    <t>VRN02</t>
  </si>
  <si>
    <t>Geodetické zaměření skutečného provedení</t>
  </si>
  <si>
    <t>VRN03</t>
  </si>
  <si>
    <t>Zajištění stavby z hlediska BOZP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</si>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</sst>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4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password="856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2" t="s">
        <v>41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8" t="s">
        <v>22</v>
      </c>
      <c r="C2" s="79"/>
      <c r="D2" s="80" t="s">
        <v>49</v>
      </c>
      <c r="E2" s="238" t="s">
        <v>50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41" t="s">
        <v>46</v>
      </c>
      <c r="F3" s="242"/>
      <c r="G3" s="242"/>
      <c r="H3" s="242"/>
      <c r="I3" s="242"/>
      <c r="J3" s="243"/>
    </row>
    <row r="4" spans="1:15" ht="23.25" customHeight="1" x14ac:dyDescent="0.2">
      <c r="A4" s="76">
        <v>1642</v>
      </c>
      <c r="B4" s="83" t="s">
        <v>48</v>
      </c>
      <c r="C4" s="84"/>
      <c r="D4" s="85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42</v>
      </c>
      <c r="D5" s="226" t="s">
        <v>51</v>
      </c>
      <c r="E5" s="227"/>
      <c r="F5" s="227"/>
      <c r="G5" s="227"/>
      <c r="H5" s="18" t="s">
        <v>40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8" t="s">
        <v>52</v>
      </c>
      <c r="E6" s="229"/>
      <c r="F6" s="229"/>
      <c r="G6" s="229"/>
      <c r="H6" s="18" t="s">
        <v>34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30" t="s">
        <v>53</v>
      </c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5"/>
      <c r="E11" s="245"/>
      <c r="F11" s="245"/>
      <c r="G11" s="245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20"/>
      <c r="E12" s="220"/>
      <c r="F12" s="220"/>
      <c r="G12" s="220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45" t="s">
        <v>24</v>
      </c>
      <c r="B16" s="38" t="s">
        <v>24</v>
      </c>
      <c r="C16" s="62"/>
      <c r="D16" s="63"/>
      <c r="E16" s="209"/>
      <c r="F16" s="210"/>
      <c r="G16" s="209"/>
      <c r="H16" s="210"/>
      <c r="I16" s="209">
        <f>SUMIF(F53:F57,A16,I53:I57)+SUMIF(F53:F57,"PSU",I53:I57)</f>
        <v>0</v>
      </c>
      <c r="J16" s="211"/>
    </row>
    <row r="17" spans="1:10" ht="23.25" customHeight="1" x14ac:dyDescent="0.2">
      <c r="A17" s="145" t="s">
        <v>25</v>
      </c>
      <c r="B17" s="38" t="s">
        <v>25</v>
      </c>
      <c r="C17" s="62"/>
      <c r="D17" s="63"/>
      <c r="E17" s="209"/>
      <c r="F17" s="210"/>
      <c r="G17" s="209"/>
      <c r="H17" s="210"/>
      <c r="I17" s="209">
        <f>SUMIF(F53:F57,A17,I53:I57)</f>
        <v>0</v>
      </c>
      <c r="J17" s="211"/>
    </row>
    <row r="18" spans="1:10" ht="23.25" customHeight="1" x14ac:dyDescent="0.2">
      <c r="A18" s="145" t="s">
        <v>26</v>
      </c>
      <c r="B18" s="38" t="s">
        <v>26</v>
      </c>
      <c r="C18" s="62"/>
      <c r="D18" s="63"/>
      <c r="E18" s="209"/>
      <c r="F18" s="210"/>
      <c r="G18" s="209"/>
      <c r="H18" s="210"/>
      <c r="I18" s="209">
        <f>SUMIF(F53:F57,A18,I53:I57)</f>
        <v>0</v>
      </c>
      <c r="J18" s="211"/>
    </row>
    <row r="19" spans="1:10" ht="23.25" customHeight="1" x14ac:dyDescent="0.2">
      <c r="A19" s="145" t="s">
        <v>78</v>
      </c>
      <c r="B19" s="38" t="s">
        <v>27</v>
      </c>
      <c r="C19" s="62"/>
      <c r="D19" s="63"/>
      <c r="E19" s="209"/>
      <c r="F19" s="210"/>
      <c r="G19" s="209"/>
      <c r="H19" s="210"/>
      <c r="I19" s="209">
        <f>SUMIF(F53:F57,A19,I53:I57)</f>
        <v>0</v>
      </c>
      <c r="J19" s="211"/>
    </row>
    <row r="20" spans="1:10" ht="23.25" customHeight="1" x14ac:dyDescent="0.2">
      <c r="A20" s="145" t="s">
        <v>79</v>
      </c>
      <c r="B20" s="38" t="s">
        <v>28</v>
      </c>
      <c r="C20" s="62"/>
      <c r="D20" s="63"/>
      <c r="E20" s="209"/>
      <c r="F20" s="210"/>
      <c r="G20" s="209"/>
      <c r="H20" s="210"/>
      <c r="I20" s="209">
        <f>SUMIF(F53:F57,A20,I53:I57)</f>
        <v>0</v>
      </c>
      <c r="J20" s="211"/>
    </row>
    <row r="21" spans="1:10" ht="23.25" customHeight="1" x14ac:dyDescent="0.2">
      <c r="A21" s="2"/>
      <c r="B21" s="48" t="s">
        <v>29</v>
      </c>
      <c r="C21" s="64"/>
      <c r="D21" s="65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5">
        <f>I23*E23/100</f>
        <v>0</v>
      </c>
      <c r="H24" s="206"/>
      <c r="I24" s="20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5">
        <f>I25*E25/100</f>
        <v>0</v>
      </c>
      <c r="H26" s="236"/>
      <c r="I26" s="23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7">
        <f>CenaCelkemBezDPH-(ZakladDPHSni+ZakladDPHZakl)</f>
        <v>0</v>
      </c>
      <c r="H27" s="237"/>
      <c r="I27" s="23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9" t="s">
        <v>23</v>
      </c>
      <c r="C28" s="120"/>
      <c r="D28" s="120"/>
      <c r="E28" s="121"/>
      <c r="F28" s="122"/>
      <c r="G28" s="215">
        <f>A27</f>
        <v>0</v>
      </c>
      <c r="H28" s="215"/>
      <c r="I28" s="215"/>
      <c r="J28" s="123" t="str">
        <f t="shared" si="0"/>
        <v>CZK</v>
      </c>
    </row>
    <row r="29" spans="1:10" ht="27.75" hidden="1" customHeight="1" thickBot="1" x14ac:dyDescent="0.25">
      <c r="A29" s="2"/>
      <c r="B29" s="119" t="s">
        <v>35</v>
      </c>
      <c r="C29" s="124"/>
      <c r="D29" s="124"/>
      <c r="E29" s="124"/>
      <c r="F29" s="125"/>
      <c r="G29" s="214">
        <f>ZakladDPHSni+DPHSni+ZakladDPHZakl+DPHZakl+Zaokrouhleni</f>
        <v>0</v>
      </c>
      <c r="H29" s="214"/>
      <c r="I29" s="214"/>
      <c r="J29" s="126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17</v>
      </c>
      <c r="C38" s="97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100" t="s">
        <v>1</v>
      </c>
      <c r="J38" s="101" t="s">
        <v>0</v>
      </c>
    </row>
    <row r="39" spans="1:10" ht="25.5" hidden="1" customHeight="1" x14ac:dyDescent="0.2">
      <c r="A39" s="91">
        <v>1</v>
      </c>
      <c r="B39" s="102" t="s">
        <v>57</v>
      </c>
      <c r="C39" s="200"/>
      <c r="D39" s="200"/>
      <c r="E39" s="200"/>
      <c r="F39" s="103">
        <f>'SO01 A Pol'!AE81</f>
        <v>0</v>
      </c>
      <c r="G39" s="104">
        <f>'SO01 A Pol'!AF81</f>
        <v>0</v>
      </c>
      <c r="H39" s="105"/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1">
        <v>2</v>
      </c>
      <c r="B40" s="108"/>
      <c r="C40" s="201" t="s">
        <v>58</v>
      </c>
      <c r="D40" s="201"/>
      <c r="E40" s="201"/>
      <c r="F40" s="109"/>
      <c r="G40" s="110"/>
      <c r="H40" s="110"/>
      <c r="I40" s="111"/>
      <c r="J40" s="112"/>
    </row>
    <row r="41" spans="1:10" ht="25.5" hidden="1" customHeight="1" x14ac:dyDescent="0.2">
      <c r="A41" s="91">
        <v>2</v>
      </c>
      <c r="B41" s="108" t="s">
        <v>45</v>
      </c>
      <c r="C41" s="201" t="s">
        <v>46</v>
      </c>
      <c r="D41" s="201"/>
      <c r="E41" s="201"/>
      <c r="F41" s="109">
        <f>'SO01 A Pol'!AE81</f>
        <v>0</v>
      </c>
      <c r="G41" s="110">
        <f>'SO01 A Pol'!AF81</f>
        <v>0</v>
      </c>
      <c r="H41" s="110"/>
      <c r="I41" s="111">
        <f>F41+G41+H41</f>
        <v>0</v>
      </c>
      <c r="J41" s="112" t="str">
        <f>IF(CenaCelkemVypocet=0,"",I41/CenaCelkemVypocet*100)</f>
        <v/>
      </c>
    </row>
    <row r="42" spans="1:10" ht="25.5" hidden="1" customHeight="1" x14ac:dyDescent="0.2">
      <c r="A42" s="91">
        <v>3</v>
      </c>
      <c r="B42" s="113" t="s">
        <v>43</v>
      </c>
      <c r="C42" s="200" t="s">
        <v>44</v>
      </c>
      <c r="D42" s="200"/>
      <c r="E42" s="200"/>
      <c r="F42" s="114">
        <f>'SO01 A Pol'!AE81</f>
        <v>0</v>
      </c>
      <c r="G42" s="105">
        <f>'SO01 A Pol'!AF81</f>
        <v>0</v>
      </c>
      <c r="H42" s="105"/>
      <c r="I42" s="106">
        <f>F42+G42+H42</f>
        <v>0</v>
      </c>
      <c r="J42" s="107" t="str">
        <f>IF(CenaCelkemVypocet=0,"",I42/CenaCelkemVypocet*100)</f>
        <v/>
      </c>
    </row>
    <row r="43" spans="1:10" ht="25.5" hidden="1" customHeight="1" x14ac:dyDescent="0.2">
      <c r="A43" s="91"/>
      <c r="B43" s="202" t="s">
        <v>59</v>
      </c>
      <c r="C43" s="203"/>
      <c r="D43" s="203"/>
      <c r="E43" s="203"/>
      <c r="F43" s="115">
        <f>SUMIF(A39:A42,"=1",F39:F42)</f>
        <v>0</v>
      </c>
      <c r="G43" s="116">
        <f>SUMIF(A39:A42,"=1",G39:G42)</f>
        <v>0</v>
      </c>
      <c r="H43" s="116">
        <f>SUMIF(A39:A42,"=1",H39:H42)</f>
        <v>0</v>
      </c>
      <c r="I43" s="117">
        <f>SUMIF(A39:A42,"=1",I39:I42)</f>
        <v>0</v>
      </c>
      <c r="J43" s="118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27" t="s">
        <v>67</v>
      </c>
    </row>
    <row r="52" spans="1:10" ht="25.5" customHeight="1" x14ac:dyDescent="0.2">
      <c r="A52" s="129"/>
      <c r="B52" s="132" t="s">
        <v>17</v>
      </c>
      <c r="C52" s="132" t="s">
        <v>5</v>
      </c>
      <c r="D52" s="133"/>
      <c r="E52" s="133"/>
      <c r="F52" s="134" t="s">
        <v>68</v>
      </c>
      <c r="G52" s="134"/>
      <c r="H52" s="134"/>
      <c r="I52" s="134" t="s">
        <v>29</v>
      </c>
      <c r="J52" s="134" t="s">
        <v>0</v>
      </c>
    </row>
    <row r="53" spans="1:10" ht="36.75" customHeight="1" x14ac:dyDescent="0.2">
      <c r="A53" s="130"/>
      <c r="B53" s="135" t="s">
        <v>69</v>
      </c>
      <c r="C53" s="198" t="s">
        <v>70</v>
      </c>
      <c r="D53" s="199"/>
      <c r="E53" s="199"/>
      <c r="F53" s="141" t="s">
        <v>24</v>
      </c>
      <c r="G53" s="142"/>
      <c r="H53" s="142"/>
      <c r="I53" s="142">
        <f>'SO01 A Pol'!G8</f>
        <v>0</v>
      </c>
      <c r="J53" s="139" t="str">
        <f>IF(I58=0,"",I53/I58*100)</f>
        <v/>
      </c>
    </row>
    <row r="54" spans="1:10" ht="36.75" customHeight="1" x14ac:dyDescent="0.2">
      <c r="A54" s="130"/>
      <c r="B54" s="135" t="s">
        <v>71</v>
      </c>
      <c r="C54" s="198" t="s">
        <v>72</v>
      </c>
      <c r="D54" s="199"/>
      <c r="E54" s="199"/>
      <c r="F54" s="141" t="s">
        <v>24</v>
      </c>
      <c r="G54" s="142"/>
      <c r="H54" s="142"/>
      <c r="I54" s="142">
        <f>'SO01 A Pol'!G55</f>
        <v>0</v>
      </c>
      <c r="J54" s="139" t="str">
        <f>IF(I58=0,"",I54/I58*100)</f>
        <v/>
      </c>
    </row>
    <row r="55" spans="1:10" ht="36.75" customHeight="1" x14ac:dyDescent="0.2">
      <c r="A55" s="130"/>
      <c r="B55" s="135" t="s">
        <v>73</v>
      </c>
      <c r="C55" s="198" t="s">
        <v>74</v>
      </c>
      <c r="D55" s="199"/>
      <c r="E55" s="199"/>
      <c r="F55" s="141" t="s">
        <v>24</v>
      </c>
      <c r="G55" s="142"/>
      <c r="H55" s="142"/>
      <c r="I55" s="142">
        <f>'SO01 A Pol'!G67</f>
        <v>0</v>
      </c>
      <c r="J55" s="139" t="str">
        <f>IF(I58=0,"",I55/I58*100)</f>
        <v/>
      </c>
    </row>
    <row r="56" spans="1:10" ht="36.75" customHeight="1" x14ac:dyDescent="0.2">
      <c r="A56" s="130"/>
      <c r="B56" s="135" t="s">
        <v>75</v>
      </c>
      <c r="C56" s="198" t="s">
        <v>76</v>
      </c>
      <c r="D56" s="199"/>
      <c r="E56" s="199"/>
      <c r="F56" s="141" t="s">
        <v>24</v>
      </c>
      <c r="G56" s="142"/>
      <c r="H56" s="142"/>
      <c r="I56" s="142">
        <f>'SO01 A Pol'!G72</f>
        <v>0</v>
      </c>
      <c r="J56" s="139" t="str">
        <f>IF(I58=0,"",I56/I58*100)</f>
        <v/>
      </c>
    </row>
    <row r="57" spans="1:10" ht="36.75" customHeight="1" x14ac:dyDescent="0.2">
      <c r="A57" s="130"/>
      <c r="B57" s="135" t="s">
        <v>77</v>
      </c>
      <c r="C57" s="198" t="s">
        <v>77</v>
      </c>
      <c r="D57" s="199"/>
      <c r="E57" s="199"/>
      <c r="F57" s="141" t="s">
        <v>78</v>
      </c>
      <c r="G57" s="142"/>
      <c r="H57" s="142"/>
      <c r="I57" s="142">
        <f>'SO01 A Pol'!G76</f>
        <v>0</v>
      </c>
      <c r="J57" s="139" t="str">
        <f>IF(I58=0,"",I57/I58*100)</f>
        <v/>
      </c>
    </row>
    <row r="58" spans="1:10" ht="25.5" customHeight="1" x14ac:dyDescent="0.2">
      <c r="A58" s="131"/>
      <c r="B58" s="136" t="s">
        <v>1</v>
      </c>
      <c r="C58" s="137"/>
      <c r="D58" s="138"/>
      <c r="E58" s="138"/>
      <c r="F58" s="143"/>
      <c r="G58" s="144"/>
      <c r="H58" s="144"/>
      <c r="I58" s="144">
        <f>SUM(I53:I57)</f>
        <v>0</v>
      </c>
      <c r="J58" s="140">
        <f>SUM(J53:J57)</f>
        <v>0</v>
      </c>
    </row>
    <row r="59" spans="1:10" x14ac:dyDescent="0.2">
      <c r="F59" s="89"/>
      <c r="G59" s="89"/>
      <c r="H59" s="89"/>
      <c r="I59" s="89"/>
      <c r="J59" s="90"/>
    </row>
    <row r="60" spans="1:10" x14ac:dyDescent="0.2">
      <c r="F60" s="89"/>
      <c r="G60" s="89"/>
      <c r="H60" s="89"/>
      <c r="I60" s="89"/>
      <c r="J60" s="90"/>
    </row>
    <row r="61" spans="1:10" x14ac:dyDescent="0.2">
      <c r="F61" s="89"/>
      <c r="G61" s="89"/>
      <c r="H61" s="89"/>
      <c r="I61" s="89"/>
      <c r="J61" s="90"/>
    </row>
  </sheetData>
  <sheetProtection password="856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7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8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9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password="856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8" customWidth="1"/>
    <col min="3" max="3" width="63.28515625" style="12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80</v>
      </c>
      <c r="B1" s="255"/>
      <c r="C1" s="255"/>
      <c r="D1" s="255"/>
      <c r="E1" s="255"/>
      <c r="F1" s="255"/>
      <c r="G1" s="255"/>
      <c r="AG1" t="s">
        <v>81</v>
      </c>
    </row>
    <row r="2" spans="1:60" ht="25.15" customHeight="1" x14ac:dyDescent="0.2">
      <c r="A2" s="146" t="s">
        <v>7</v>
      </c>
      <c r="B2" s="49" t="s">
        <v>49</v>
      </c>
      <c r="C2" s="256" t="s">
        <v>50</v>
      </c>
      <c r="D2" s="257"/>
      <c r="E2" s="257"/>
      <c r="F2" s="257"/>
      <c r="G2" s="258"/>
      <c r="AG2" t="s">
        <v>82</v>
      </c>
    </row>
    <row r="3" spans="1:60" ht="25.15" customHeight="1" x14ac:dyDescent="0.2">
      <c r="A3" s="146" t="s">
        <v>8</v>
      </c>
      <c r="B3" s="49" t="s">
        <v>45</v>
      </c>
      <c r="C3" s="256" t="s">
        <v>46</v>
      </c>
      <c r="D3" s="257"/>
      <c r="E3" s="257"/>
      <c r="F3" s="257"/>
      <c r="G3" s="258"/>
      <c r="AC3" s="128" t="s">
        <v>82</v>
      </c>
      <c r="AG3" t="s">
        <v>83</v>
      </c>
    </row>
    <row r="4" spans="1:60" ht="25.15" customHeight="1" x14ac:dyDescent="0.2">
      <c r="A4" s="147" t="s">
        <v>9</v>
      </c>
      <c r="B4" s="148" t="s">
        <v>43</v>
      </c>
      <c r="C4" s="259" t="s">
        <v>44</v>
      </c>
      <c r="D4" s="260"/>
      <c r="E4" s="260"/>
      <c r="F4" s="260"/>
      <c r="G4" s="261"/>
      <c r="AG4" t="s">
        <v>84</v>
      </c>
    </row>
    <row r="5" spans="1:60" x14ac:dyDescent="0.2">
      <c r="D5" s="10"/>
    </row>
    <row r="6" spans="1:60" ht="38.25" x14ac:dyDescent="0.2">
      <c r="A6" s="150" t="s">
        <v>85</v>
      </c>
      <c r="B6" s="152" t="s">
        <v>86</v>
      </c>
      <c r="C6" s="152" t="s">
        <v>87</v>
      </c>
      <c r="D6" s="151" t="s">
        <v>88</v>
      </c>
      <c r="E6" s="150" t="s">
        <v>89</v>
      </c>
      <c r="F6" s="149" t="s">
        <v>90</v>
      </c>
      <c r="G6" s="150" t="s">
        <v>29</v>
      </c>
      <c r="H6" s="153" t="s">
        <v>30</v>
      </c>
      <c r="I6" s="153" t="s">
        <v>91</v>
      </c>
      <c r="J6" s="153" t="s">
        <v>31</v>
      </c>
      <c r="K6" s="153" t="s">
        <v>92</v>
      </c>
      <c r="L6" s="153" t="s">
        <v>93</v>
      </c>
      <c r="M6" s="153" t="s">
        <v>94</v>
      </c>
      <c r="N6" s="153" t="s">
        <v>95</v>
      </c>
      <c r="O6" s="153" t="s">
        <v>96</v>
      </c>
      <c r="P6" s="153" t="s">
        <v>97</v>
      </c>
      <c r="Q6" s="153" t="s">
        <v>98</v>
      </c>
      <c r="R6" s="153" t="s">
        <v>99</v>
      </c>
      <c r="S6" s="153" t="s">
        <v>100</v>
      </c>
      <c r="T6" s="153" t="s">
        <v>101</v>
      </c>
      <c r="U6" s="153" t="s">
        <v>102</v>
      </c>
      <c r="V6" s="153" t="s">
        <v>103</v>
      </c>
      <c r="W6" s="153" t="s">
        <v>104</v>
      </c>
      <c r="X6" s="153" t="s">
        <v>105</v>
      </c>
    </row>
    <row r="7" spans="1:60" hidden="1" x14ac:dyDescent="0.2">
      <c r="A7" s="3"/>
      <c r="B7" s="4"/>
      <c r="C7" s="4"/>
      <c r="D7" s="6"/>
      <c r="E7" s="155"/>
      <c r="F7" s="156"/>
      <c r="G7" s="156"/>
      <c r="H7" s="156"/>
      <c r="I7" s="156"/>
      <c r="J7" s="156"/>
      <c r="K7" s="156"/>
      <c r="L7" s="156"/>
      <c r="M7" s="156"/>
      <c r="N7" s="155"/>
      <c r="O7" s="155"/>
      <c r="P7" s="155"/>
      <c r="Q7" s="155"/>
      <c r="R7" s="156"/>
      <c r="S7" s="156"/>
      <c r="T7" s="156"/>
      <c r="U7" s="156"/>
      <c r="V7" s="156"/>
      <c r="W7" s="156"/>
      <c r="X7" s="156"/>
    </row>
    <row r="8" spans="1:60" x14ac:dyDescent="0.2">
      <c r="A8" s="168" t="s">
        <v>106</v>
      </c>
      <c r="B8" s="169" t="s">
        <v>69</v>
      </c>
      <c r="C8" s="190" t="s">
        <v>70</v>
      </c>
      <c r="D8" s="170"/>
      <c r="E8" s="171"/>
      <c r="F8" s="172"/>
      <c r="G8" s="172">
        <f>SUMIF(AG9:AG54,"&lt;&gt;NOR",G9:G54)</f>
        <v>0</v>
      </c>
      <c r="H8" s="172"/>
      <c r="I8" s="172">
        <f>SUM(I9:I54)</f>
        <v>0</v>
      </c>
      <c r="J8" s="172"/>
      <c r="K8" s="172">
        <f>SUM(K9:K54)</f>
        <v>0</v>
      </c>
      <c r="L8" s="172"/>
      <c r="M8" s="172">
        <f>SUM(M9:M54)</f>
        <v>0</v>
      </c>
      <c r="N8" s="171"/>
      <c r="O8" s="171">
        <f>SUM(O9:O54)</f>
        <v>0</v>
      </c>
      <c r="P8" s="171"/>
      <c r="Q8" s="171">
        <f>SUM(Q9:Q54)</f>
        <v>0</v>
      </c>
      <c r="R8" s="172"/>
      <c r="S8" s="172"/>
      <c r="T8" s="173"/>
      <c r="U8" s="167"/>
      <c r="V8" s="167">
        <f>SUM(V9:V54)</f>
        <v>910.48</v>
      </c>
      <c r="W8" s="167"/>
      <c r="X8" s="167"/>
      <c r="AG8" t="s">
        <v>107</v>
      </c>
    </row>
    <row r="9" spans="1:60" outlineLevel="1" x14ac:dyDescent="0.2">
      <c r="A9" s="175">
        <v>1</v>
      </c>
      <c r="B9" s="176" t="s">
        <v>108</v>
      </c>
      <c r="C9" s="191" t="s">
        <v>109</v>
      </c>
      <c r="D9" s="177" t="s">
        <v>110</v>
      </c>
      <c r="E9" s="178">
        <v>300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 t="s">
        <v>111</v>
      </c>
      <c r="S9" s="180" t="s">
        <v>112</v>
      </c>
      <c r="T9" s="181" t="s">
        <v>112</v>
      </c>
      <c r="U9" s="164">
        <v>0.17199999999999999</v>
      </c>
      <c r="V9" s="164">
        <f>ROUND(E9*U9,2)</f>
        <v>51.6</v>
      </c>
      <c r="W9" s="164"/>
      <c r="X9" s="164" t="s">
        <v>113</v>
      </c>
      <c r="Y9" s="154"/>
      <c r="Z9" s="154"/>
      <c r="AA9" s="154"/>
      <c r="AB9" s="154"/>
      <c r="AC9" s="154"/>
      <c r="AD9" s="154"/>
      <c r="AE9" s="154"/>
      <c r="AF9" s="154"/>
      <c r="AG9" s="154" t="s">
        <v>114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ht="22.5" outlineLevel="1" x14ac:dyDescent="0.2">
      <c r="A10" s="161"/>
      <c r="B10" s="162"/>
      <c r="C10" s="253" t="s">
        <v>115</v>
      </c>
      <c r="D10" s="254"/>
      <c r="E10" s="254"/>
      <c r="F10" s="254"/>
      <c r="G10" s="254"/>
      <c r="H10" s="164"/>
      <c r="I10" s="164"/>
      <c r="J10" s="164"/>
      <c r="K10" s="164"/>
      <c r="L10" s="164"/>
      <c r="M10" s="164"/>
      <c r="N10" s="163"/>
      <c r="O10" s="163"/>
      <c r="P10" s="163"/>
      <c r="Q10" s="163"/>
      <c r="R10" s="164"/>
      <c r="S10" s="164"/>
      <c r="T10" s="164"/>
      <c r="U10" s="164"/>
      <c r="V10" s="164"/>
      <c r="W10" s="164"/>
      <c r="X10" s="164"/>
      <c r="Y10" s="154"/>
      <c r="Z10" s="154"/>
      <c r="AA10" s="154"/>
      <c r="AB10" s="154"/>
      <c r="AC10" s="154"/>
      <c r="AD10" s="154"/>
      <c r="AE10" s="154"/>
      <c r="AF10" s="154"/>
      <c r="AG10" s="154" t="s">
        <v>116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82" t="str">
        <f>C10</f>
        <v>s odstraněním kořenů a s případným nutným odklizením křovin a stromů na hromady na vzdálenost do 50 m nebo s naložením na dopravní prostředek, do sklonu terénu 1 : 5,</v>
      </c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75">
        <v>2</v>
      </c>
      <c r="B11" s="176" t="s">
        <v>117</v>
      </c>
      <c r="C11" s="191" t="s">
        <v>118</v>
      </c>
      <c r="D11" s="177" t="s">
        <v>119</v>
      </c>
      <c r="E11" s="178">
        <v>10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78">
        <v>0</v>
      </c>
      <c r="O11" s="178">
        <f>ROUND(E11*N11,2)</f>
        <v>0</v>
      </c>
      <c r="P11" s="178">
        <v>0</v>
      </c>
      <c r="Q11" s="178">
        <f>ROUND(E11*P11,2)</f>
        <v>0</v>
      </c>
      <c r="R11" s="180" t="s">
        <v>111</v>
      </c>
      <c r="S11" s="180" t="s">
        <v>112</v>
      </c>
      <c r="T11" s="181" t="s">
        <v>112</v>
      </c>
      <c r="U11" s="164">
        <v>0.28000000000000003</v>
      </c>
      <c r="V11" s="164">
        <f>ROUND(E11*U11,2)</f>
        <v>2.8</v>
      </c>
      <c r="W11" s="164"/>
      <c r="X11" s="164" t="s">
        <v>113</v>
      </c>
      <c r="Y11" s="154"/>
      <c r="Z11" s="154"/>
      <c r="AA11" s="154"/>
      <c r="AB11" s="154"/>
      <c r="AC11" s="154"/>
      <c r="AD11" s="154"/>
      <c r="AE11" s="154"/>
      <c r="AF11" s="154"/>
      <c r="AG11" s="154" t="s">
        <v>114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ht="22.5" outlineLevel="1" x14ac:dyDescent="0.2">
      <c r="A12" s="161"/>
      <c r="B12" s="162"/>
      <c r="C12" s="253" t="s">
        <v>120</v>
      </c>
      <c r="D12" s="254"/>
      <c r="E12" s="254"/>
      <c r="F12" s="254"/>
      <c r="G12" s="254"/>
      <c r="H12" s="164"/>
      <c r="I12" s="164"/>
      <c r="J12" s="164"/>
      <c r="K12" s="164"/>
      <c r="L12" s="164"/>
      <c r="M12" s="164"/>
      <c r="N12" s="163"/>
      <c r="O12" s="163"/>
      <c r="P12" s="163"/>
      <c r="Q12" s="163"/>
      <c r="R12" s="164"/>
      <c r="S12" s="164"/>
      <c r="T12" s="164"/>
      <c r="U12" s="164"/>
      <c r="V12" s="164"/>
      <c r="W12" s="164"/>
      <c r="X12" s="164"/>
      <c r="Y12" s="154"/>
      <c r="Z12" s="154"/>
      <c r="AA12" s="154"/>
      <c r="AB12" s="154"/>
      <c r="AC12" s="154"/>
      <c r="AD12" s="154"/>
      <c r="AE12" s="154"/>
      <c r="AF12" s="154"/>
      <c r="AG12" s="154" t="s">
        <v>116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82" t="str">
        <f>C12</f>
        <v>s odřezáním kmene a odvětvením, včetně případného odklizení kmene a větví na oddělené hromady na vzdálenost do 50 m nebo s naložením na dopravní prostředek,</v>
      </c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75">
        <v>3</v>
      </c>
      <c r="B13" s="176" t="s">
        <v>121</v>
      </c>
      <c r="C13" s="191" t="s">
        <v>122</v>
      </c>
      <c r="D13" s="177" t="s">
        <v>119</v>
      </c>
      <c r="E13" s="178">
        <v>10</v>
      </c>
      <c r="F13" s="179"/>
      <c r="G13" s="180">
        <f>ROUND(E13*F13,2)</f>
        <v>0</v>
      </c>
      <c r="H13" s="179"/>
      <c r="I13" s="180">
        <f>ROUND(E13*H13,2)</f>
        <v>0</v>
      </c>
      <c r="J13" s="179"/>
      <c r="K13" s="180">
        <f>ROUND(E13*J13,2)</f>
        <v>0</v>
      </c>
      <c r="L13" s="180">
        <v>21</v>
      </c>
      <c r="M13" s="180">
        <f>G13*(1+L13/100)</f>
        <v>0</v>
      </c>
      <c r="N13" s="178">
        <v>5.0000000000000002E-5</v>
      </c>
      <c r="O13" s="178">
        <f>ROUND(E13*N13,2)</f>
        <v>0</v>
      </c>
      <c r="P13" s="178">
        <v>0</v>
      </c>
      <c r="Q13" s="178">
        <f>ROUND(E13*P13,2)</f>
        <v>0</v>
      </c>
      <c r="R13" s="180" t="s">
        <v>111</v>
      </c>
      <c r="S13" s="180" t="s">
        <v>112</v>
      </c>
      <c r="T13" s="181" t="s">
        <v>112</v>
      </c>
      <c r="U13" s="164">
        <v>0.65900000000000003</v>
      </c>
      <c r="V13" s="164">
        <f>ROUND(E13*U13,2)</f>
        <v>6.59</v>
      </c>
      <c r="W13" s="164"/>
      <c r="X13" s="164" t="s">
        <v>113</v>
      </c>
      <c r="Y13" s="154"/>
      <c r="Z13" s="154"/>
      <c r="AA13" s="154"/>
      <c r="AB13" s="154"/>
      <c r="AC13" s="154"/>
      <c r="AD13" s="154"/>
      <c r="AE13" s="154"/>
      <c r="AF13" s="154"/>
      <c r="AG13" s="154" t="s">
        <v>114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ht="22.5" outlineLevel="1" x14ac:dyDescent="0.2">
      <c r="A14" s="161"/>
      <c r="B14" s="162"/>
      <c r="C14" s="253" t="s">
        <v>123</v>
      </c>
      <c r="D14" s="254"/>
      <c r="E14" s="254"/>
      <c r="F14" s="254"/>
      <c r="G14" s="254"/>
      <c r="H14" s="164"/>
      <c r="I14" s="164"/>
      <c r="J14" s="164"/>
      <c r="K14" s="164"/>
      <c r="L14" s="164"/>
      <c r="M14" s="164"/>
      <c r="N14" s="163"/>
      <c r="O14" s="163"/>
      <c r="P14" s="163"/>
      <c r="Q14" s="163"/>
      <c r="R14" s="164"/>
      <c r="S14" s="164"/>
      <c r="T14" s="164"/>
      <c r="U14" s="164"/>
      <c r="V14" s="164"/>
      <c r="W14" s="164"/>
      <c r="X14" s="164"/>
      <c r="Y14" s="154"/>
      <c r="Z14" s="154"/>
      <c r="AA14" s="154"/>
      <c r="AB14" s="154"/>
      <c r="AC14" s="154"/>
      <c r="AD14" s="154"/>
      <c r="AE14" s="154"/>
      <c r="AF14" s="154"/>
      <c r="AG14" s="154" t="s">
        <v>116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82" t="str">
        <f>C14</f>
        <v>s jejich vykopáním nebo vytrháním, s přesekáním kořenů a s případným nutným přemístěním pařezů na hromady do vzdálenosti do 50 m nebo s naložením na dopravní prostředek,</v>
      </c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75">
        <v>4</v>
      </c>
      <c r="B15" s="176" t="s">
        <v>124</v>
      </c>
      <c r="C15" s="191" t="s">
        <v>125</v>
      </c>
      <c r="D15" s="177" t="s">
        <v>126</v>
      </c>
      <c r="E15" s="178">
        <v>626.64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80" t="s">
        <v>111</v>
      </c>
      <c r="S15" s="180" t="s">
        <v>112</v>
      </c>
      <c r="T15" s="181" t="s">
        <v>112</v>
      </c>
      <c r="U15" s="164">
        <v>9.7000000000000003E-2</v>
      </c>
      <c r="V15" s="164">
        <f>ROUND(E15*U15,2)</f>
        <v>60.78</v>
      </c>
      <c r="W15" s="164"/>
      <c r="X15" s="164" t="s">
        <v>113</v>
      </c>
      <c r="Y15" s="154"/>
      <c r="Z15" s="154"/>
      <c r="AA15" s="154"/>
      <c r="AB15" s="154"/>
      <c r="AC15" s="154"/>
      <c r="AD15" s="154"/>
      <c r="AE15" s="154"/>
      <c r="AF15" s="154"/>
      <c r="AG15" s="154" t="s">
        <v>114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61"/>
      <c r="B16" s="162"/>
      <c r="C16" s="253" t="s">
        <v>127</v>
      </c>
      <c r="D16" s="254"/>
      <c r="E16" s="254"/>
      <c r="F16" s="254"/>
      <c r="G16" s="254"/>
      <c r="H16" s="164"/>
      <c r="I16" s="164"/>
      <c r="J16" s="164"/>
      <c r="K16" s="164"/>
      <c r="L16" s="164"/>
      <c r="M16" s="164"/>
      <c r="N16" s="163"/>
      <c r="O16" s="163"/>
      <c r="P16" s="163"/>
      <c r="Q16" s="163"/>
      <c r="R16" s="164"/>
      <c r="S16" s="164"/>
      <c r="T16" s="164"/>
      <c r="U16" s="164"/>
      <c r="V16" s="164"/>
      <c r="W16" s="164"/>
      <c r="X16" s="164"/>
      <c r="Y16" s="154"/>
      <c r="Z16" s="154"/>
      <c r="AA16" s="154"/>
      <c r="AB16" s="154"/>
      <c r="AC16" s="154"/>
      <c r="AD16" s="154"/>
      <c r="AE16" s="154"/>
      <c r="AF16" s="154"/>
      <c r="AG16" s="154" t="s">
        <v>116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82" t="str">
        <f>C16</f>
        <v>nebo lesní půdy, s vodorovným přemístěním na hromady v místě upotřebení nebo na dočasné či trvalé skládky se složením</v>
      </c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61"/>
      <c r="B17" s="162"/>
      <c r="C17" s="192" t="s">
        <v>128</v>
      </c>
      <c r="D17" s="165"/>
      <c r="E17" s="166">
        <v>205.96</v>
      </c>
      <c r="F17" s="164"/>
      <c r="G17" s="164"/>
      <c r="H17" s="164"/>
      <c r="I17" s="164"/>
      <c r="J17" s="164"/>
      <c r="K17" s="164"/>
      <c r="L17" s="164"/>
      <c r="M17" s="164"/>
      <c r="N17" s="163"/>
      <c r="O17" s="163"/>
      <c r="P17" s="163"/>
      <c r="Q17" s="163"/>
      <c r="R17" s="164"/>
      <c r="S17" s="164"/>
      <c r="T17" s="164"/>
      <c r="U17" s="164"/>
      <c r="V17" s="164"/>
      <c r="W17" s="164"/>
      <c r="X17" s="164"/>
      <c r="Y17" s="154"/>
      <c r="Z17" s="154"/>
      <c r="AA17" s="154"/>
      <c r="AB17" s="154"/>
      <c r="AC17" s="154"/>
      <c r="AD17" s="154"/>
      <c r="AE17" s="154"/>
      <c r="AF17" s="154"/>
      <c r="AG17" s="154" t="s">
        <v>129</v>
      </c>
      <c r="AH17" s="154">
        <v>0</v>
      </c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61"/>
      <c r="B18" s="162"/>
      <c r="C18" s="192" t="s">
        <v>130</v>
      </c>
      <c r="D18" s="165"/>
      <c r="E18" s="166">
        <v>185.42</v>
      </c>
      <c r="F18" s="164"/>
      <c r="G18" s="164"/>
      <c r="H18" s="164"/>
      <c r="I18" s="164"/>
      <c r="J18" s="164"/>
      <c r="K18" s="164"/>
      <c r="L18" s="164"/>
      <c r="M18" s="164"/>
      <c r="N18" s="163"/>
      <c r="O18" s="163"/>
      <c r="P18" s="163"/>
      <c r="Q18" s="163"/>
      <c r="R18" s="164"/>
      <c r="S18" s="164"/>
      <c r="T18" s="164"/>
      <c r="U18" s="164"/>
      <c r="V18" s="164"/>
      <c r="W18" s="164"/>
      <c r="X18" s="164"/>
      <c r="Y18" s="154"/>
      <c r="Z18" s="154"/>
      <c r="AA18" s="154"/>
      <c r="AB18" s="154"/>
      <c r="AC18" s="154"/>
      <c r="AD18" s="154"/>
      <c r="AE18" s="154"/>
      <c r="AF18" s="154"/>
      <c r="AG18" s="154" t="s">
        <v>129</v>
      </c>
      <c r="AH18" s="154">
        <v>0</v>
      </c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61"/>
      <c r="B19" s="162"/>
      <c r="C19" s="192" t="s">
        <v>131</v>
      </c>
      <c r="D19" s="165"/>
      <c r="E19" s="166">
        <v>96.12</v>
      </c>
      <c r="F19" s="164"/>
      <c r="G19" s="164"/>
      <c r="H19" s="164"/>
      <c r="I19" s="164"/>
      <c r="J19" s="164"/>
      <c r="K19" s="164"/>
      <c r="L19" s="164"/>
      <c r="M19" s="164"/>
      <c r="N19" s="163"/>
      <c r="O19" s="163"/>
      <c r="P19" s="163"/>
      <c r="Q19" s="163"/>
      <c r="R19" s="164"/>
      <c r="S19" s="164"/>
      <c r="T19" s="164"/>
      <c r="U19" s="164"/>
      <c r="V19" s="164"/>
      <c r="W19" s="164"/>
      <c r="X19" s="164"/>
      <c r="Y19" s="154"/>
      <c r="Z19" s="154"/>
      <c r="AA19" s="154"/>
      <c r="AB19" s="154"/>
      <c r="AC19" s="154"/>
      <c r="AD19" s="154"/>
      <c r="AE19" s="154"/>
      <c r="AF19" s="154"/>
      <c r="AG19" s="154" t="s">
        <v>129</v>
      </c>
      <c r="AH19" s="154"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61"/>
      <c r="B20" s="162"/>
      <c r="C20" s="192" t="s">
        <v>132</v>
      </c>
      <c r="D20" s="165"/>
      <c r="E20" s="166">
        <v>139.13999999999999</v>
      </c>
      <c r="F20" s="164"/>
      <c r="G20" s="164"/>
      <c r="H20" s="164"/>
      <c r="I20" s="164"/>
      <c r="J20" s="164"/>
      <c r="K20" s="164"/>
      <c r="L20" s="164"/>
      <c r="M20" s="164"/>
      <c r="N20" s="163"/>
      <c r="O20" s="163"/>
      <c r="P20" s="163"/>
      <c r="Q20" s="163"/>
      <c r="R20" s="164"/>
      <c r="S20" s="164"/>
      <c r="T20" s="164"/>
      <c r="U20" s="164"/>
      <c r="V20" s="164"/>
      <c r="W20" s="164"/>
      <c r="X20" s="164"/>
      <c r="Y20" s="154"/>
      <c r="Z20" s="154"/>
      <c r="AA20" s="154"/>
      <c r="AB20" s="154"/>
      <c r="AC20" s="154"/>
      <c r="AD20" s="154"/>
      <c r="AE20" s="154"/>
      <c r="AF20" s="154"/>
      <c r="AG20" s="154" t="s">
        <v>129</v>
      </c>
      <c r="AH20" s="154">
        <v>0</v>
      </c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75">
        <v>5</v>
      </c>
      <c r="B21" s="176" t="s">
        <v>133</v>
      </c>
      <c r="C21" s="191" t="s">
        <v>134</v>
      </c>
      <c r="D21" s="177" t="s">
        <v>126</v>
      </c>
      <c r="E21" s="178">
        <v>140.994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21</v>
      </c>
      <c r="M21" s="180">
        <f>G21*(1+L21/100)</f>
        <v>0</v>
      </c>
      <c r="N21" s="178">
        <v>0</v>
      </c>
      <c r="O21" s="178">
        <f>ROUND(E21*N21,2)</f>
        <v>0</v>
      </c>
      <c r="P21" s="178">
        <v>0</v>
      </c>
      <c r="Q21" s="178">
        <f>ROUND(E21*P21,2)</f>
        <v>0</v>
      </c>
      <c r="R21" s="180" t="s">
        <v>111</v>
      </c>
      <c r="S21" s="180" t="s">
        <v>112</v>
      </c>
      <c r="T21" s="181" t="s">
        <v>112</v>
      </c>
      <c r="U21" s="164">
        <v>0.19</v>
      </c>
      <c r="V21" s="164">
        <f>ROUND(E21*U21,2)</f>
        <v>26.79</v>
      </c>
      <c r="W21" s="164"/>
      <c r="X21" s="164" t="s">
        <v>113</v>
      </c>
      <c r="Y21" s="154"/>
      <c r="Z21" s="154"/>
      <c r="AA21" s="154"/>
      <c r="AB21" s="154"/>
      <c r="AC21" s="154"/>
      <c r="AD21" s="154"/>
      <c r="AE21" s="154"/>
      <c r="AF21" s="154"/>
      <c r="AG21" s="154" t="s">
        <v>114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61"/>
      <c r="B22" s="162"/>
      <c r="C22" s="253" t="s">
        <v>135</v>
      </c>
      <c r="D22" s="254"/>
      <c r="E22" s="254"/>
      <c r="F22" s="254"/>
      <c r="G22" s="254"/>
      <c r="H22" s="164"/>
      <c r="I22" s="164"/>
      <c r="J22" s="164"/>
      <c r="K22" s="164"/>
      <c r="L22" s="164"/>
      <c r="M22" s="164"/>
      <c r="N22" s="163"/>
      <c r="O22" s="163"/>
      <c r="P22" s="163"/>
      <c r="Q22" s="163"/>
      <c r="R22" s="164"/>
      <c r="S22" s="164"/>
      <c r="T22" s="164"/>
      <c r="U22" s="164"/>
      <c r="V22" s="164"/>
      <c r="W22" s="164"/>
      <c r="X22" s="164"/>
      <c r="Y22" s="154"/>
      <c r="Z22" s="154"/>
      <c r="AA22" s="154"/>
      <c r="AB22" s="154"/>
      <c r="AC22" s="154"/>
      <c r="AD22" s="154"/>
      <c r="AE22" s="154"/>
      <c r="AF22" s="154"/>
      <c r="AG22" s="154" t="s">
        <v>116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61"/>
      <c r="B23" s="162"/>
      <c r="C23" s="192" t="s">
        <v>136</v>
      </c>
      <c r="D23" s="165"/>
      <c r="E23" s="166"/>
      <c r="F23" s="164"/>
      <c r="G23" s="164"/>
      <c r="H23" s="164"/>
      <c r="I23" s="164"/>
      <c r="J23" s="164"/>
      <c r="K23" s="164"/>
      <c r="L23" s="164"/>
      <c r="M23" s="164"/>
      <c r="N23" s="163"/>
      <c r="O23" s="163"/>
      <c r="P23" s="163"/>
      <c r="Q23" s="163"/>
      <c r="R23" s="164"/>
      <c r="S23" s="164"/>
      <c r="T23" s="164"/>
      <c r="U23" s="164"/>
      <c r="V23" s="164"/>
      <c r="W23" s="164"/>
      <c r="X23" s="164"/>
      <c r="Y23" s="154"/>
      <c r="Z23" s="154"/>
      <c r="AA23" s="154"/>
      <c r="AB23" s="154"/>
      <c r="AC23" s="154"/>
      <c r="AD23" s="154"/>
      <c r="AE23" s="154"/>
      <c r="AF23" s="154"/>
      <c r="AG23" s="154" t="s">
        <v>129</v>
      </c>
      <c r="AH23" s="154">
        <v>0</v>
      </c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61"/>
      <c r="B24" s="162"/>
      <c r="C24" s="192" t="s">
        <v>137</v>
      </c>
      <c r="D24" s="165"/>
      <c r="E24" s="166">
        <v>46.341000000000001</v>
      </c>
      <c r="F24" s="164"/>
      <c r="G24" s="164"/>
      <c r="H24" s="164"/>
      <c r="I24" s="164"/>
      <c r="J24" s="164"/>
      <c r="K24" s="164"/>
      <c r="L24" s="164"/>
      <c r="M24" s="164"/>
      <c r="N24" s="163"/>
      <c r="O24" s="163"/>
      <c r="P24" s="163"/>
      <c r="Q24" s="163"/>
      <c r="R24" s="164"/>
      <c r="S24" s="164"/>
      <c r="T24" s="164"/>
      <c r="U24" s="164"/>
      <c r="V24" s="164"/>
      <c r="W24" s="164"/>
      <c r="X24" s="164"/>
      <c r="Y24" s="154"/>
      <c r="Z24" s="154"/>
      <c r="AA24" s="154"/>
      <c r="AB24" s="154"/>
      <c r="AC24" s="154"/>
      <c r="AD24" s="154"/>
      <c r="AE24" s="154"/>
      <c r="AF24" s="154"/>
      <c r="AG24" s="154" t="s">
        <v>129</v>
      </c>
      <c r="AH24" s="154">
        <v>0</v>
      </c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61"/>
      <c r="B25" s="162"/>
      <c r="C25" s="192" t="s">
        <v>138</v>
      </c>
      <c r="D25" s="165"/>
      <c r="E25" s="166">
        <v>41.719499999999996</v>
      </c>
      <c r="F25" s="164"/>
      <c r="G25" s="164"/>
      <c r="H25" s="164"/>
      <c r="I25" s="164"/>
      <c r="J25" s="164"/>
      <c r="K25" s="164"/>
      <c r="L25" s="164"/>
      <c r="M25" s="164"/>
      <c r="N25" s="163"/>
      <c r="O25" s="163"/>
      <c r="P25" s="163"/>
      <c r="Q25" s="163"/>
      <c r="R25" s="164"/>
      <c r="S25" s="164"/>
      <c r="T25" s="164"/>
      <c r="U25" s="164"/>
      <c r="V25" s="164"/>
      <c r="W25" s="164"/>
      <c r="X25" s="164"/>
      <c r="Y25" s="154"/>
      <c r="Z25" s="154"/>
      <c r="AA25" s="154"/>
      <c r="AB25" s="154"/>
      <c r="AC25" s="154"/>
      <c r="AD25" s="154"/>
      <c r="AE25" s="154"/>
      <c r="AF25" s="154"/>
      <c r="AG25" s="154" t="s">
        <v>129</v>
      </c>
      <c r="AH25" s="154">
        <v>0</v>
      </c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61"/>
      <c r="B26" s="162"/>
      <c r="C26" s="192" t="s">
        <v>139</v>
      </c>
      <c r="D26" s="165"/>
      <c r="E26" s="166">
        <v>21.626999999999999</v>
      </c>
      <c r="F26" s="164"/>
      <c r="G26" s="164"/>
      <c r="H26" s="164"/>
      <c r="I26" s="164"/>
      <c r="J26" s="164"/>
      <c r="K26" s="164"/>
      <c r="L26" s="164"/>
      <c r="M26" s="164"/>
      <c r="N26" s="163"/>
      <c r="O26" s="163"/>
      <c r="P26" s="163"/>
      <c r="Q26" s="163"/>
      <c r="R26" s="164"/>
      <c r="S26" s="164"/>
      <c r="T26" s="164"/>
      <c r="U26" s="164"/>
      <c r="V26" s="164"/>
      <c r="W26" s="164"/>
      <c r="X26" s="164"/>
      <c r="Y26" s="154"/>
      <c r="Z26" s="154"/>
      <c r="AA26" s="154"/>
      <c r="AB26" s="154"/>
      <c r="AC26" s="154"/>
      <c r="AD26" s="154"/>
      <c r="AE26" s="154"/>
      <c r="AF26" s="154"/>
      <c r="AG26" s="154" t="s">
        <v>129</v>
      </c>
      <c r="AH26" s="154">
        <v>0</v>
      </c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61"/>
      <c r="B27" s="162"/>
      <c r="C27" s="192" t="s">
        <v>140</v>
      </c>
      <c r="D27" s="165"/>
      <c r="E27" s="166">
        <v>31.3065</v>
      </c>
      <c r="F27" s="164"/>
      <c r="G27" s="164"/>
      <c r="H27" s="164"/>
      <c r="I27" s="164"/>
      <c r="J27" s="164"/>
      <c r="K27" s="164"/>
      <c r="L27" s="164"/>
      <c r="M27" s="164"/>
      <c r="N27" s="163"/>
      <c r="O27" s="163"/>
      <c r="P27" s="163"/>
      <c r="Q27" s="163"/>
      <c r="R27" s="164"/>
      <c r="S27" s="164"/>
      <c r="T27" s="164"/>
      <c r="U27" s="164"/>
      <c r="V27" s="164"/>
      <c r="W27" s="164"/>
      <c r="X27" s="164"/>
      <c r="Y27" s="154"/>
      <c r="Z27" s="154"/>
      <c r="AA27" s="154"/>
      <c r="AB27" s="154"/>
      <c r="AC27" s="154"/>
      <c r="AD27" s="154"/>
      <c r="AE27" s="154"/>
      <c r="AF27" s="154"/>
      <c r="AG27" s="154" t="s">
        <v>129</v>
      </c>
      <c r="AH27" s="154">
        <v>0</v>
      </c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75">
        <v>6</v>
      </c>
      <c r="B28" s="176" t="s">
        <v>141</v>
      </c>
      <c r="C28" s="191" t="s">
        <v>142</v>
      </c>
      <c r="D28" s="177" t="s">
        <v>126</v>
      </c>
      <c r="E28" s="178">
        <v>767.63400000000001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78">
        <v>0</v>
      </c>
      <c r="O28" s="178">
        <f>ROUND(E28*N28,2)</f>
        <v>0</v>
      </c>
      <c r="P28" s="178">
        <v>0</v>
      </c>
      <c r="Q28" s="178">
        <f>ROUND(E28*P28,2)</f>
        <v>0</v>
      </c>
      <c r="R28" s="180" t="s">
        <v>111</v>
      </c>
      <c r="S28" s="180" t="s">
        <v>112</v>
      </c>
      <c r="T28" s="181" t="s">
        <v>112</v>
      </c>
      <c r="U28" s="164">
        <v>0.01</v>
      </c>
      <c r="V28" s="164">
        <f>ROUND(E28*U28,2)</f>
        <v>7.68</v>
      </c>
      <c r="W28" s="164"/>
      <c r="X28" s="164" t="s">
        <v>113</v>
      </c>
      <c r="Y28" s="154"/>
      <c r="Z28" s="154"/>
      <c r="AA28" s="154"/>
      <c r="AB28" s="154"/>
      <c r="AC28" s="154"/>
      <c r="AD28" s="154"/>
      <c r="AE28" s="154"/>
      <c r="AF28" s="154"/>
      <c r="AG28" s="154" t="s">
        <v>114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outlineLevel="1" x14ac:dyDescent="0.2">
      <c r="A29" s="161"/>
      <c r="B29" s="162"/>
      <c r="C29" s="253" t="s">
        <v>143</v>
      </c>
      <c r="D29" s="254"/>
      <c r="E29" s="254"/>
      <c r="F29" s="254"/>
      <c r="G29" s="254"/>
      <c r="H29" s="164"/>
      <c r="I29" s="164"/>
      <c r="J29" s="164"/>
      <c r="K29" s="164"/>
      <c r="L29" s="164"/>
      <c r="M29" s="164"/>
      <c r="N29" s="163"/>
      <c r="O29" s="163"/>
      <c r="P29" s="163"/>
      <c r="Q29" s="163"/>
      <c r="R29" s="164"/>
      <c r="S29" s="164"/>
      <c r="T29" s="164"/>
      <c r="U29" s="164"/>
      <c r="V29" s="164"/>
      <c r="W29" s="164"/>
      <c r="X29" s="164"/>
      <c r="Y29" s="154"/>
      <c r="Z29" s="154"/>
      <c r="AA29" s="154"/>
      <c r="AB29" s="154"/>
      <c r="AC29" s="154"/>
      <c r="AD29" s="154"/>
      <c r="AE29" s="154"/>
      <c r="AF29" s="154"/>
      <c r="AG29" s="154" t="s">
        <v>116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61"/>
      <c r="B30" s="162"/>
      <c r="C30" s="192" t="s">
        <v>144</v>
      </c>
      <c r="D30" s="165"/>
      <c r="E30" s="166">
        <v>767.63400000000001</v>
      </c>
      <c r="F30" s="164"/>
      <c r="G30" s="164"/>
      <c r="H30" s="164"/>
      <c r="I30" s="164"/>
      <c r="J30" s="164"/>
      <c r="K30" s="164"/>
      <c r="L30" s="164"/>
      <c r="M30" s="164"/>
      <c r="N30" s="163"/>
      <c r="O30" s="163"/>
      <c r="P30" s="163"/>
      <c r="Q30" s="163"/>
      <c r="R30" s="164"/>
      <c r="S30" s="164"/>
      <c r="T30" s="164"/>
      <c r="U30" s="164"/>
      <c r="V30" s="164"/>
      <c r="W30" s="164"/>
      <c r="X30" s="164"/>
      <c r="Y30" s="154"/>
      <c r="Z30" s="154"/>
      <c r="AA30" s="154"/>
      <c r="AB30" s="154"/>
      <c r="AC30" s="154"/>
      <c r="AD30" s="154"/>
      <c r="AE30" s="154"/>
      <c r="AF30" s="154"/>
      <c r="AG30" s="154" t="s">
        <v>129</v>
      </c>
      <c r="AH30" s="154">
        <v>0</v>
      </c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33.75" outlineLevel="1" x14ac:dyDescent="0.2">
      <c r="A31" s="175">
        <v>7</v>
      </c>
      <c r="B31" s="176" t="s">
        <v>145</v>
      </c>
      <c r="C31" s="191" t="s">
        <v>146</v>
      </c>
      <c r="D31" s="177" t="s">
        <v>126</v>
      </c>
      <c r="E31" s="178">
        <v>767.63400000000001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78">
        <v>0</v>
      </c>
      <c r="O31" s="178">
        <f>ROUND(E31*N31,2)</f>
        <v>0</v>
      </c>
      <c r="P31" s="178">
        <v>0</v>
      </c>
      <c r="Q31" s="178">
        <f>ROUND(E31*P31,2)</f>
        <v>0</v>
      </c>
      <c r="R31" s="180" t="s">
        <v>111</v>
      </c>
      <c r="S31" s="180" t="s">
        <v>112</v>
      </c>
      <c r="T31" s="181" t="s">
        <v>112</v>
      </c>
      <c r="U31" s="164">
        <v>0.09</v>
      </c>
      <c r="V31" s="164">
        <f>ROUND(E31*U31,2)</f>
        <v>69.09</v>
      </c>
      <c r="W31" s="164"/>
      <c r="X31" s="164" t="s">
        <v>113</v>
      </c>
      <c r="Y31" s="154"/>
      <c r="Z31" s="154"/>
      <c r="AA31" s="154"/>
      <c r="AB31" s="154"/>
      <c r="AC31" s="154"/>
      <c r="AD31" s="154"/>
      <c r="AE31" s="154"/>
      <c r="AF31" s="154"/>
      <c r="AG31" s="154" t="s">
        <v>114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61"/>
      <c r="B32" s="162"/>
      <c r="C32" s="253" t="s">
        <v>147</v>
      </c>
      <c r="D32" s="254"/>
      <c r="E32" s="254"/>
      <c r="F32" s="254"/>
      <c r="G32" s="254"/>
      <c r="H32" s="164"/>
      <c r="I32" s="164"/>
      <c r="J32" s="164"/>
      <c r="K32" s="164"/>
      <c r="L32" s="164"/>
      <c r="M32" s="164"/>
      <c r="N32" s="163"/>
      <c r="O32" s="163"/>
      <c r="P32" s="163"/>
      <c r="Q32" s="163"/>
      <c r="R32" s="164"/>
      <c r="S32" s="164"/>
      <c r="T32" s="164"/>
      <c r="U32" s="164"/>
      <c r="V32" s="164"/>
      <c r="W32" s="164"/>
      <c r="X32" s="164"/>
      <c r="Y32" s="154"/>
      <c r="Z32" s="154"/>
      <c r="AA32" s="154"/>
      <c r="AB32" s="154"/>
      <c r="AC32" s="154"/>
      <c r="AD32" s="154"/>
      <c r="AE32" s="154"/>
      <c r="AF32" s="154"/>
      <c r="AG32" s="154" t="s">
        <v>116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61"/>
      <c r="B33" s="162"/>
      <c r="C33" s="192" t="s">
        <v>148</v>
      </c>
      <c r="D33" s="165"/>
      <c r="E33" s="166">
        <v>767.63400000000001</v>
      </c>
      <c r="F33" s="164"/>
      <c r="G33" s="164"/>
      <c r="H33" s="164"/>
      <c r="I33" s="164"/>
      <c r="J33" s="164"/>
      <c r="K33" s="164"/>
      <c r="L33" s="164"/>
      <c r="M33" s="164"/>
      <c r="N33" s="163"/>
      <c r="O33" s="163"/>
      <c r="P33" s="163"/>
      <c r="Q33" s="163"/>
      <c r="R33" s="164"/>
      <c r="S33" s="164"/>
      <c r="T33" s="164"/>
      <c r="U33" s="164"/>
      <c r="V33" s="164"/>
      <c r="W33" s="164"/>
      <c r="X33" s="164"/>
      <c r="Y33" s="154"/>
      <c r="Z33" s="154"/>
      <c r="AA33" s="154"/>
      <c r="AB33" s="154"/>
      <c r="AC33" s="154"/>
      <c r="AD33" s="154"/>
      <c r="AE33" s="154"/>
      <c r="AF33" s="154"/>
      <c r="AG33" s="154" t="s">
        <v>129</v>
      </c>
      <c r="AH33" s="154">
        <v>0</v>
      </c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 x14ac:dyDescent="0.2">
      <c r="A34" s="175">
        <v>8</v>
      </c>
      <c r="B34" s="176" t="s">
        <v>149</v>
      </c>
      <c r="C34" s="191" t="s">
        <v>150</v>
      </c>
      <c r="D34" s="177" t="s">
        <v>110</v>
      </c>
      <c r="E34" s="178">
        <v>1370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78">
        <v>0</v>
      </c>
      <c r="O34" s="178">
        <f>ROUND(E34*N34,2)</f>
        <v>0</v>
      </c>
      <c r="P34" s="178">
        <v>0</v>
      </c>
      <c r="Q34" s="178">
        <f>ROUND(E34*P34,2)</f>
        <v>0</v>
      </c>
      <c r="R34" s="180" t="s">
        <v>111</v>
      </c>
      <c r="S34" s="180" t="s">
        <v>112</v>
      </c>
      <c r="T34" s="181" t="s">
        <v>112</v>
      </c>
      <c r="U34" s="164">
        <v>1.2E-2</v>
      </c>
      <c r="V34" s="164">
        <f>ROUND(E34*U34,2)</f>
        <v>16.440000000000001</v>
      </c>
      <c r="W34" s="164"/>
      <c r="X34" s="164" t="s">
        <v>113</v>
      </c>
      <c r="Y34" s="154"/>
      <c r="Z34" s="154"/>
      <c r="AA34" s="154"/>
      <c r="AB34" s="154"/>
      <c r="AC34" s="154"/>
      <c r="AD34" s="154"/>
      <c r="AE34" s="154"/>
      <c r="AF34" s="154"/>
      <c r="AG34" s="154" t="s">
        <v>114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61"/>
      <c r="B35" s="162"/>
      <c r="C35" s="253" t="s">
        <v>151</v>
      </c>
      <c r="D35" s="254"/>
      <c r="E35" s="254"/>
      <c r="F35" s="254"/>
      <c r="G35" s="254"/>
      <c r="H35" s="164"/>
      <c r="I35" s="164"/>
      <c r="J35" s="164"/>
      <c r="K35" s="164"/>
      <c r="L35" s="164"/>
      <c r="M35" s="164"/>
      <c r="N35" s="163"/>
      <c r="O35" s="163"/>
      <c r="P35" s="163"/>
      <c r="Q35" s="163"/>
      <c r="R35" s="164"/>
      <c r="S35" s="164"/>
      <c r="T35" s="164"/>
      <c r="U35" s="164"/>
      <c r="V35" s="164"/>
      <c r="W35" s="164"/>
      <c r="X35" s="164"/>
      <c r="Y35" s="154"/>
      <c r="Z35" s="154"/>
      <c r="AA35" s="154"/>
      <c r="AB35" s="154"/>
      <c r="AC35" s="154"/>
      <c r="AD35" s="154"/>
      <c r="AE35" s="154"/>
      <c r="AF35" s="154"/>
      <c r="AG35" s="154" t="s">
        <v>116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61"/>
      <c r="B36" s="162"/>
      <c r="C36" s="192" t="s">
        <v>152</v>
      </c>
      <c r="D36" s="165"/>
      <c r="E36" s="166">
        <v>1050</v>
      </c>
      <c r="F36" s="164"/>
      <c r="G36" s="164"/>
      <c r="H36" s="164"/>
      <c r="I36" s="164"/>
      <c r="J36" s="164"/>
      <c r="K36" s="164"/>
      <c r="L36" s="164"/>
      <c r="M36" s="164"/>
      <c r="N36" s="163"/>
      <c r="O36" s="163"/>
      <c r="P36" s="163"/>
      <c r="Q36" s="163"/>
      <c r="R36" s="164"/>
      <c r="S36" s="164"/>
      <c r="T36" s="164"/>
      <c r="U36" s="164"/>
      <c r="V36" s="164"/>
      <c r="W36" s="164"/>
      <c r="X36" s="164"/>
      <c r="Y36" s="154"/>
      <c r="Z36" s="154"/>
      <c r="AA36" s="154"/>
      <c r="AB36" s="154"/>
      <c r="AC36" s="154"/>
      <c r="AD36" s="154"/>
      <c r="AE36" s="154"/>
      <c r="AF36" s="154"/>
      <c r="AG36" s="154" t="s">
        <v>129</v>
      </c>
      <c r="AH36" s="154">
        <v>0</v>
      </c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61"/>
      <c r="B37" s="162"/>
      <c r="C37" s="192" t="s">
        <v>153</v>
      </c>
      <c r="D37" s="165"/>
      <c r="E37" s="166">
        <v>320</v>
      </c>
      <c r="F37" s="164"/>
      <c r="G37" s="164"/>
      <c r="H37" s="164"/>
      <c r="I37" s="164"/>
      <c r="J37" s="164"/>
      <c r="K37" s="164"/>
      <c r="L37" s="164"/>
      <c r="M37" s="164"/>
      <c r="N37" s="163"/>
      <c r="O37" s="163"/>
      <c r="P37" s="163"/>
      <c r="Q37" s="163"/>
      <c r="R37" s="164"/>
      <c r="S37" s="164"/>
      <c r="T37" s="164"/>
      <c r="U37" s="164"/>
      <c r="V37" s="164"/>
      <c r="W37" s="164"/>
      <c r="X37" s="164"/>
      <c r="Y37" s="154"/>
      <c r="Z37" s="154"/>
      <c r="AA37" s="154"/>
      <c r="AB37" s="154"/>
      <c r="AC37" s="154"/>
      <c r="AD37" s="154"/>
      <c r="AE37" s="154"/>
      <c r="AF37" s="154"/>
      <c r="AG37" s="154" t="s">
        <v>129</v>
      </c>
      <c r="AH37" s="154">
        <v>0</v>
      </c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75">
        <v>9</v>
      </c>
      <c r="B38" s="176" t="s">
        <v>154</v>
      </c>
      <c r="C38" s="191" t="s">
        <v>155</v>
      </c>
      <c r="D38" s="177" t="s">
        <v>110</v>
      </c>
      <c r="E38" s="178">
        <v>3205.2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21</v>
      </c>
      <c r="M38" s="180">
        <f>G38*(1+L38/100)</f>
        <v>0</v>
      </c>
      <c r="N38" s="178">
        <v>0</v>
      </c>
      <c r="O38" s="178">
        <f>ROUND(E38*N38,2)</f>
        <v>0</v>
      </c>
      <c r="P38" s="178">
        <v>0</v>
      </c>
      <c r="Q38" s="178">
        <f>ROUND(E38*P38,2)</f>
        <v>0</v>
      </c>
      <c r="R38" s="180" t="s">
        <v>111</v>
      </c>
      <c r="S38" s="180" t="s">
        <v>112</v>
      </c>
      <c r="T38" s="181" t="s">
        <v>112</v>
      </c>
      <c r="U38" s="164">
        <v>0.02</v>
      </c>
      <c r="V38" s="164">
        <f>ROUND(E38*U38,2)</f>
        <v>64.099999999999994</v>
      </c>
      <c r="W38" s="164"/>
      <c r="X38" s="164" t="s">
        <v>113</v>
      </c>
      <c r="Y38" s="154"/>
      <c r="Z38" s="154"/>
      <c r="AA38" s="154"/>
      <c r="AB38" s="154"/>
      <c r="AC38" s="154"/>
      <c r="AD38" s="154"/>
      <c r="AE38" s="154"/>
      <c r="AF38" s="154"/>
      <c r="AG38" s="154" t="s">
        <v>114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61"/>
      <c r="B39" s="162"/>
      <c r="C39" s="253" t="s">
        <v>156</v>
      </c>
      <c r="D39" s="254"/>
      <c r="E39" s="254"/>
      <c r="F39" s="254"/>
      <c r="G39" s="254"/>
      <c r="H39" s="164"/>
      <c r="I39" s="164"/>
      <c r="J39" s="164"/>
      <c r="K39" s="164"/>
      <c r="L39" s="164"/>
      <c r="M39" s="164"/>
      <c r="N39" s="163"/>
      <c r="O39" s="163"/>
      <c r="P39" s="163"/>
      <c r="Q39" s="163"/>
      <c r="R39" s="164"/>
      <c r="S39" s="164"/>
      <c r="T39" s="164"/>
      <c r="U39" s="164"/>
      <c r="V39" s="164"/>
      <c r="W39" s="164"/>
      <c r="X39" s="164"/>
      <c r="Y39" s="154"/>
      <c r="Z39" s="154"/>
      <c r="AA39" s="154"/>
      <c r="AB39" s="154"/>
      <c r="AC39" s="154"/>
      <c r="AD39" s="154"/>
      <c r="AE39" s="154"/>
      <c r="AF39" s="154"/>
      <c r="AG39" s="154" t="s">
        <v>116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61"/>
      <c r="B40" s="162"/>
      <c r="C40" s="192" t="s">
        <v>157</v>
      </c>
      <c r="D40" s="165"/>
      <c r="E40" s="166">
        <v>1029.8</v>
      </c>
      <c r="F40" s="164"/>
      <c r="G40" s="164"/>
      <c r="H40" s="164"/>
      <c r="I40" s="164"/>
      <c r="J40" s="164"/>
      <c r="K40" s="164"/>
      <c r="L40" s="164"/>
      <c r="M40" s="164"/>
      <c r="N40" s="163"/>
      <c r="O40" s="163"/>
      <c r="P40" s="163"/>
      <c r="Q40" s="163"/>
      <c r="R40" s="164"/>
      <c r="S40" s="164"/>
      <c r="T40" s="164"/>
      <c r="U40" s="164"/>
      <c r="V40" s="164"/>
      <c r="W40" s="164"/>
      <c r="X40" s="164"/>
      <c r="Y40" s="154"/>
      <c r="Z40" s="154"/>
      <c r="AA40" s="154"/>
      <c r="AB40" s="154"/>
      <c r="AC40" s="154"/>
      <c r="AD40" s="154"/>
      <c r="AE40" s="154"/>
      <c r="AF40" s="154"/>
      <c r="AG40" s="154" t="s">
        <v>129</v>
      </c>
      <c r="AH40" s="154">
        <v>0</v>
      </c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61"/>
      <c r="B41" s="162"/>
      <c r="C41" s="192" t="s">
        <v>158</v>
      </c>
      <c r="D41" s="165"/>
      <c r="E41" s="166">
        <v>927.1</v>
      </c>
      <c r="F41" s="164"/>
      <c r="G41" s="164"/>
      <c r="H41" s="164"/>
      <c r="I41" s="164"/>
      <c r="J41" s="164"/>
      <c r="K41" s="164"/>
      <c r="L41" s="164"/>
      <c r="M41" s="164"/>
      <c r="N41" s="163"/>
      <c r="O41" s="163"/>
      <c r="P41" s="163"/>
      <c r="Q41" s="163"/>
      <c r="R41" s="164"/>
      <c r="S41" s="164"/>
      <c r="T41" s="164"/>
      <c r="U41" s="164"/>
      <c r="V41" s="164"/>
      <c r="W41" s="164"/>
      <c r="X41" s="164"/>
      <c r="Y41" s="154"/>
      <c r="Z41" s="154"/>
      <c r="AA41" s="154"/>
      <c r="AB41" s="154"/>
      <c r="AC41" s="154"/>
      <c r="AD41" s="154"/>
      <c r="AE41" s="154"/>
      <c r="AF41" s="154"/>
      <c r="AG41" s="154" t="s">
        <v>129</v>
      </c>
      <c r="AH41" s="154">
        <v>0</v>
      </c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61"/>
      <c r="B42" s="162"/>
      <c r="C42" s="192" t="s">
        <v>159</v>
      </c>
      <c r="D42" s="165"/>
      <c r="E42" s="166">
        <v>480.6</v>
      </c>
      <c r="F42" s="164"/>
      <c r="G42" s="164"/>
      <c r="H42" s="164"/>
      <c r="I42" s="164"/>
      <c r="J42" s="164"/>
      <c r="K42" s="164"/>
      <c r="L42" s="164"/>
      <c r="M42" s="164"/>
      <c r="N42" s="163"/>
      <c r="O42" s="163"/>
      <c r="P42" s="163"/>
      <c r="Q42" s="163"/>
      <c r="R42" s="164"/>
      <c r="S42" s="164"/>
      <c r="T42" s="164"/>
      <c r="U42" s="164"/>
      <c r="V42" s="164"/>
      <c r="W42" s="164"/>
      <c r="X42" s="164"/>
      <c r="Y42" s="154"/>
      <c r="Z42" s="154"/>
      <c r="AA42" s="154"/>
      <c r="AB42" s="154"/>
      <c r="AC42" s="154"/>
      <c r="AD42" s="154"/>
      <c r="AE42" s="154"/>
      <c r="AF42" s="154"/>
      <c r="AG42" s="154" t="s">
        <v>129</v>
      </c>
      <c r="AH42" s="154">
        <v>0</v>
      </c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61"/>
      <c r="B43" s="162"/>
      <c r="C43" s="192" t="s">
        <v>160</v>
      </c>
      <c r="D43" s="165"/>
      <c r="E43" s="166">
        <v>695.7</v>
      </c>
      <c r="F43" s="164"/>
      <c r="G43" s="164"/>
      <c r="H43" s="164"/>
      <c r="I43" s="164"/>
      <c r="J43" s="164"/>
      <c r="K43" s="164"/>
      <c r="L43" s="164"/>
      <c r="M43" s="164"/>
      <c r="N43" s="163"/>
      <c r="O43" s="163"/>
      <c r="P43" s="163"/>
      <c r="Q43" s="163"/>
      <c r="R43" s="164"/>
      <c r="S43" s="164"/>
      <c r="T43" s="164"/>
      <c r="U43" s="164"/>
      <c r="V43" s="164"/>
      <c r="W43" s="164"/>
      <c r="X43" s="164"/>
      <c r="Y43" s="154"/>
      <c r="Z43" s="154"/>
      <c r="AA43" s="154"/>
      <c r="AB43" s="154"/>
      <c r="AC43" s="154"/>
      <c r="AD43" s="154"/>
      <c r="AE43" s="154"/>
      <c r="AF43" s="154"/>
      <c r="AG43" s="154" t="s">
        <v>129</v>
      </c>
      <c r="AH43" s="154">
        <v>0</v>
      </c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61"/>
      <c r="B44" s="162"/>
      <c r="C44" s="192" t="s">
        <v>161</v>
      </c>
      <c r="D44" s="165"/>
      <c r="E44" s="166">
        <v>72</v>
      </c>
      <c r="F44" s="164"/>
      <c r="G44" s="164"/>
      <c r="H44" s="164"/>
      <c r="I44" s="164"/>
      <c r="J44" s="164"/>
      <c r="K44" s="164"/>
      <c r="L44" s="164"/>
      <c r="M44" s="164"/>
      <c r="N44" s="163"/>
      <c r="O44" s="163"/>
      <c r="P44" s="163"/>
      <c r="Q44" s="163"/>
      <c r="R44" s="164"/>
      <c r="S44" s="164"/>
      <c r="T44" s="164"/>
      <c r="U44" s="164"/>
      <c r="V44" s="164"/>
      <c r="W44" s="164"/>
      <c r="X44" s="164"/>
      <c r="Y44" s="154"/>
      <c r="Z44" s="154"/>
      <c r="AA44" s="154"/>
      <c r="AB44" s="154"/>
      <c r="AC44" s="154"/>
      <c r="AD44" s="154"/>
      <c r="AE44" s="154"/>
      <c r="AF44" s="154"/>
      <c r="AG44" s="154" t="s">
        <v>129</v>
      </c>
      <c r="AH44" s="154">
        <v>0</v>
      </c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75">
        <v>10</v>
      </c>
      <c r="B45" s="176" t="s">
        <v>162</v>
      </c>
      <c r="C45" s="191" t="s">
        <v>163</v>
      </c>
      <c r="D45" s="177" t="s">
        <v>110</v>
      </c>
      <c r="E45" s="178">
        <v>1370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78">
        <v>0</v>
      </c>
      <c r="O45" s="178">
        <f>ROUND(E45*N45,2)</f>
        <v>0</v>
      </c>
      <c r="P45" s="178">
        <v>0</v>
      </c>
      <c r="Q45" s="178">
        <f>ROUND(E45*P45,2)</f>
        <v>0</v>
      </c>
      <c r="R45" s="180" t="s">
        <v>111</v>
      </c>
      <c r="S45" s="180" t="s">
        <v>112</v>
      </c>
      <c r="T45" s="181" t="s">
        <v>112</v>
      </c>
      <c r="U45" s="164">
        <v>0.128</v>
      </c>
      <c r="V45" s="164">
        <f>ROUND(E45*U45,2)</f>
        <v>175.36</v>
      </c>
      <c r="W45" s="164"/>
      <c r="X45" s="164" t="s">
        <v>113</v>
      </c>
      <c r="Y45" s="154"/>
      <c r="Z45" s="154"/>
      <c r="AA45" s="154"/>
      <c r="AB45" s="154"/>
      <c r="AC45" s="154"/>
      <c r="AD45" s="154"/>
      <c r="AE45" s="154"/>
      <c r="AF45" s="154"/>
      <c r="AG45" s="154" t="s">
        <v>114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61"/>
      <c r="B46" s="162"/>
      <c r="C46" s="253" t="s">
        <v>164</v>
      </c>
      <c r="D46" s="254"/>
      <c r="E46" s="254"/>
      <c r="F46" s="254"/>
      <c r="G46" s="254"/>
      <c r="H46" s="164"/>
      <c r="I46" s="164"/>
      <c r="J46" s="164"/>
      <c r="K46" s="164"/>
      <c r="L46" s="164"/>
      <c r="M46" s="164"/>
      <c r="N46" s="163"/>
      <c r="O46" s="163"/>
      <c r="P46" s="163"/>
      <c r="Q46" s="163"/>
      <c r="R46" s="164"/>
      <c r="S46" s="164"/>
      <c r="T46" s="164"/>
      <c r="U46" s="164"/>
      <c r="V46" s="164"/>
      <c r="W46" s="164"/>
      <c r="X46" s="164"/>
      <c r="Y46" s="154"/>
      <c r="Z46" s="154"/>
      <c r="AA46" s="154"/>
      <c r="AB46" s="154"/>
      <c r="AC46" s="154"/>
      <c r="AD46" s="154"/>
      <c r="AE46" s="154"/>
      <c r="AF46" s="154"/>
      <c r="AG46" s="154" t="s">
        <v>116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61"/>
      <c r="B47" s="162"/>
      <c r="C47" s="192" t="s">
        <v>152</v>
      </c>
      <c r="D47" s="165"/>
      <c r="E47" s="166">
        <v>1050</v>
      </c>
      <c r="F47" s="164"/>
      <c r="G47" s="164"/>
      <c r="H47" s="164"/>
      <c r="I47" s="164"/>
      <c r="J47" s="164"/>
      <c r="K47" s="164"/>
      <c r="L47" s="164"/>
      <c r="M47" s="164"/>
      <c r="N47" s="163"/>
      <c r="O47" s="163"/>
      <c r="P47" s="163"/>
      <c r="Q47" s="163"/>
      <c r="R47" s="164"/>
      <c r="S47" s="164"/>
      <c r="T47" s="164"/>
      <c r="U47" s="164"/>
      <c r="V47" s="164"/>
      <c r="W47" s="164"/>
      <c r="X47" s="164"/>
      <c r="Y47" s="154"/>
      <c r="Z47" s="154"/>
      <c r="AA47" s="154"/>
      <c r="AB47" s="154"/>
      <c r="AC47" s="154"/>
      <c r="AD47" s="154"/>
      <c r="AE47" s="154"/>
      <c r="AF47" s="154"/>
      <c r="AG47" s="154" t="s">
        <v>129</v>
      </c>
      <c r="AH47" s="154">
        <v>0</v>
      </c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61"/>
      <c r="B48" s="162"/>
      <c r="C48" s="192" t="s">
        <v>153</v>
      </c>
      <c r="D48" s="165"/>
      <c r="E48" s="166">
        <v>320</v>
      </c>
      <c r="F48" s="164"/>
      <c r="G48" s="164"/>
      <c r="H48" s="164"/>
      <c r="I48" s="164"/>
      <c r="J48" s="164"/>
      <c r="K48" s="164"/>
      <c r="L48" s="164"/>
      <c r="M48" s="164"/>
      <c r="N48" s="163"/>
      <c r="O48" s="163"/>
      <c r="P48" s="163"/>
      <c r="Q48" s="163"/>
      <c r="R48" s="164"/>
      <c r="S48" s="164"/>
      <c r="T48" s="164"/>
      <c r="U48" s="164"/>
      <c r="V48" s="164"/>
      <c r="W48" s="164"/>
      <c r="X48" s="164"/>
      <c r="Y48" s="154"/>
      <c r="Z48" s="154"/>
      <c r="AA48" s="154"/>
      <c r="AB48" s="154"/>
      <c r="AC48" s="154"/>
      <c r="AD48" s="154"/>
      <c r="AE48" s="154"/>
      <c r="AF48" s="154"/>
      <c r="AG48" s="154" t="s">
        <v>129</v>
      </c>
      <c r="AH48" s="154">
        <v>0</v>
      </c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22.5" outlineLevel="1" x14ac:dyDescent="0.2">
      <c r="A49" s="175">
        <v>11</v>
      </c>
      <c r="B49" s="176" t="s">
        <v>165</v>
      </c>
      <c r="C49" s="191" t="s">
        <v>166</v>
      </c>
      <c r="D49" s="177" t="s">
        <v>110</v>
      </c>
      <c r="E49" s="178">
        <v>3133.2</v>
      </c>
      <c r="F49" s="179"/>
      <c r="G49" s="180">
        <f>ROUND(E49*F49,2)</f>
        <v>0</v>
      </c>
      <c r="H49" s="179"/>
      <c r="I49" s="180">
        <f>ROUND(E49*H49,2)</f>
        <v>0</v>
      </c>
      <c r="J49" s="179"/>
      <c r="K49" s="180">
        <f>ROUND(E49*J49,2)</f>
        <v>0</v>
      </c>
      <c r="L49" s="180">
        <v>21</v>
      </c>
      <c r="M49" s="180">
        <f>G49*(1+L49/100)</f>
        <v>0</v>
      </c>
      <c r="N49" s="178">
        <v>0</v>
      </c>
      <c r="O49" s="178">
        <f>ROUND(E49*N49,2)</f>
        <v>0</v>
      </c>
      <c r="P49" s="178">
        <v>0</v>
      </c>
      <c r="Q49" s="178">
        <f>ROUND(E49*P49,2)</f>
        <v>0</v>
      </c>
      <c r="R49" s="180" t="s">
        <v>111</v>
      </c>
      <c r="S49" s="180" t="s">
        <v>112</v>
      </c>
      <c r="T49" s="181" t="s">
        <v>112</v>
      </c>
      <c r="U49" s="164">
        <v>0.13700000000000001</v>
      </c>
      <c r="V49" s="164">
        <f>ROUND(E49*U49,2)</f>
        <v>429.25</v>
      </c>
      <c r="W49" s="164"/>
      <c r="X49" s="164" t="s">
        <v>113</v>
      </c>
      <c r="Y49" s="154"/>
      <c r="Z49" s="154"/>
      <c r="AA49" s="154"/>
      <c r="AB49" s="154"/>
      <c r="AC49" s="154"/>
      <c r="AD49" s="154"/>
      <c r="AE49" s="154"/>
      <c r="AF49" s="154"/>
      <c r="AG49" s="154" t="s">
        <v>114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61"/>
      <c r="B50" s="162"/>
      <c r="C50" s="253" t="s">
        <v>167</v>
      </c>
      <c r="D50" s="254"/>
      <c r="E50" s="254"/>
      <c r="F50" s="254"/>
      <c r="G50" s="254"/>
      <c r="H50" s="164"/>
      <c r="I50" s="164"/>
      <c r="J50" s="164"/>
      <c r="K50" s="164"/>
      <c r="L50" s="164"/>
      <c r="M50" s="164"/>
      <c r="N50" s="163"/>
      <c r="O50" s="163"/>
      <c r="P50" s="163"/>
      <c r="Q50" s="163"/>
      <c r="R50" s="164"/>
      <c r="S50" s="164"/>
      <c r="T50" s="164"/>
      <c r="U50" s="164"/>
      <c r="V50" s="164"/>
      <c r="W50" s="164"/>
      <c r="X50" s="164"/>
      <c r="Y50" s="154"/>
      <c r="Z50" s="154"/>
      <c r="AA50" s="154"/>
      <c r="AB50" s="154"/>
      <c r="AC50" s="154"/>
      <c r="AD50" s="154"/>
      <c r="AE50" s="154"/>
      <c r="AF50" s="154"/>
      <c r="AG50" s="154" t="s">
        <v>116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82" t="str">
        <f>C50</f>
        <v>s případným nutným přemístěním hromad nebo dočasných skládek na místo potřeby ze vzdálenosti do 30 m, ve svahu sklonu přes 1 : 5,</v>
      </c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61"/>
      <c r="B51" s="162"/>
      <c r="C51" s="192" t="s">
        <v>157</v>
      </c>
      <c r="D51" s="165"/>
      <c r="E51" s="166">
        <v>1029.8</v>
      </c>
      <c r="F51" s="164"/>
      <c r="G51" s="164"/>
      <c r="H51" s="164"/>
      <c r="I51" s="164"/>
      <c r="J51" s="164"/>
      <c r="K51" s="164"/>
      <c r="L51" s="164"/>
      <c r="M51" s="164"/>
      <c r="N51" s="163"/>
      <c r="O51" s="163"/>
      <c r="P51" s="163"/>
      <c r="Q51" s="163"/>
      <c r="R51" s="164"/>
      <c r="S51" s="164"/>
      <c r="T51" s="164"/>
      <c r="U51" s="164"/>
      <c r="V51" s="164"/>
      <c r="W51" s="164"/>
      <c r="X51" s="164"/>
      <c r="Y51" s="154"/>
      <c r="Z51" s="154"/>
      <c r="AA51" s="154"/>
      <c r="AB51" s="154"/>
      <c r="AC51" s="154"/>
      <c r="AD51" s="154"/>
      <c r="AE51" s="154"/>
      <c r="AF51" s="154"/>
      <c r="AG51" s="154" t="s">
        <v>129</v>
      </c>
      <c r="AH51" s="154">
        <v>0</v>
      </c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61"/>
      <c r="B52" s="162"/>
      <c r="C52" s="192" t="s">
        <v>158</v>
      </c>
      <c r="D52" s="165"/>
      <c r="E52" s="166">
        <v>927.1</v>
      </c>
      <c r="F52" s="164"/>
      <c r="G52" s="164"/>
      <c r="H52" s="164"/>
      <c r="I52" s="164"/>
      <c r="J52" s="164"/>
      <c r="K52" s="164"/>
      <c r="L52" s="164"/>
      <c r="M52" s="164"/>
      <c r="N52" s="163"/>
      <c r="O52" s="163"/>
      <c r="P52" s="163"/>
      <c r="Q52" s="163"/>
      <c r="R52" s="164"/>
      <c r="S52" s="164"/>
      <c r="T52" s="164"/>
      <c r="U52" s="164"/>
      <c r="V52" s="164"/>
      <c r="W52" s="164"/>
      <c r="X52" s="164"/>
      <c r="Y52" s="154"/>
      <c r="Z52" s="154"/>
      <c r="AA52" s="154"/>
      <c r="AB52" s="154"/>
      <c r="AC52" s="154"/>
      <c r="AD52" s="154"/>
      <c r="AE52" s="154"/>
      <c r="AF52" s="154"/>
      <c r="AG52" s="154" t="s">
        <v>129</v>
      </c>
      <c r="AH52" s="154">
        <v>0</v>
      </c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61"/>
      <c r="B53" s="162"/>
      <c r="C53" s="192" t="s">
        <v>159</v>
      </c>
      <c r="D53" s="165"/>
      <c r="E53" s="166">
        <v>480.6</v>
      </c>
      <c r="F53" s="164"/>
      <c r="G53" s="164"/>
      <c r="H53" s="164"/>
      <c r="I53" s="164"/>
      <c r="J53" s="164"/>
      <c r="K53" s="164"/>
      <c r="L53" s="164"/>
      <c r="M53" s="164"/>
      <c r="N53" s="163"/>
      <c r="O53" s="163"/>
      <c r="P53" s="163"/>
      <c r="Q53" s="163"/>
      <c r="R53" s="164"/>
      <c r="S53" s="164"/>
      <c r="T53" s="164"/>
      <c r="U53" s="164"/>
      <c r="V53" s="164"/>
      <c r="W53" s="164"/>
      <c r="X53" s="164"/>
      <c r="Y53" s="154"/>
      <c r="Z53" s="154"/>
      <c r="AA53" s="154"/>
      <c r="AB53" s="154"/>
      <c r="AC53" s="154"/>
      <c r="AD53" s="154"/>
      <c r="AE53" s="154"/>
      <c r="AF53" s="154"/>
      <c r="AG53" s="154" t="s">
        <v>129</v>
      </c>
      <c r="AH53" s="154">
        <v>0</v>
      </c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61"/>
      <c r="B54" s="162"/>
      <c r="C54" s="192" t="s">
        <v>160</v>
      </c>
      <c r="D54" s="165"/>
      <c r="E54" s="166">
        <v>695.7</v>
      </c>
      <c r="F54" s="164"/>
      <c r="G54" s="164"/>
      <c r="H54" s="164"/>
      <c r="I54" s="164"/>
      <c r="J54" s="164"/>
      <c r="K54" s="164"/>
      <c r="L54" s="164"/>
      <c r="M54" s="164"/>
      <c r="N54" s="163"/>
      <c r="O54" s="163"/>
      <c r="P54" s="163"/>
      <c r="Q54" s="163"/>
      <c r="R54" s="164"/>
      <c r="S54" s="164"/>
      <c r="T54" s="164"/>
      <c r="U54" s="164"/>
      <c r="V54" s="164"/>
      <c r="W54" s="164"/>
      <c r="X54" s="164"/>
      <c r="Y54" s="154"/>
      <c r="Z54" s="154"/>
      <c r="AA54" s="154"/>
      <c r="AB54" s="154"/>
      <c r="AC54" s="154"/>
      <c r="AD54" s="154"/>
      <c r="AE54" s="154"/>
      <c r="AF54" s="154"/>
      <c r="AG54" s="154" t="s">
        <v>129</v>
      </c>
      <c r="AH54" s="154">
        <v>0</v>
      </c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x14ac:dyDescent="0.2">
      <c r="A55" s="168" t="s">
        <v>106</v>
      </c>
      <c r="B55" s="169" t="s">
        <v>71</v>
      </c>
      <c r="C55" s="190" t="s">
        <v>72</v>
      </c>
      <c r="D55" s="170"/>
      <c r="E55" s="171"/>
      <c r="F55" s="172"/>
      <c r="G55" s="172">
        <f>SUMIF(AG56:AG66,"&lt;&gt;NOR",G56:G66)</f>
        <v>0</v>
      </c>
      <c r="H55" s="172"/>
      <c r="I55" s="172">
        <f>SUM(I56:I66)</f>
        <v>0</v>
      </c>
      <c r="J55" s="172"/>
      <c r="K55" s="172">
        <f>SUM(K56:K66)</f>
        <v>0</v>
      </c>
      <c r="L55" s="172"/>
      <c r="M55" s="172">
        <f>SUM(M56:M66)</f>
        <v>0</v>
      </c>
      <c r="N55" s="171"/>
      <c r="O55" s="171">
        <f>SUM(O56:O66)</f>
        <v>1117.8699999999999</v>
      </c>
      <c r="P55" s="171"/>
      <c r="Q55" s="171">
        <f>SUM(Q56:Q66)</f>
        <v>0</v>
      </c>
      <c r="R55" s="172"/>
      <c r="S55" s="172"/>
      <c r="T55" s="173"/>
      <c r="U55" s="167"/>
      <c r="V55" s="167">
        <f>SUM(V56:V66)</f>
        <v>63.09</v>
      </c>
      <c r="W55" s="167"/>
      <c r="X55" s="167"/>
      <c r="AG55" t="s">
        <v>107</v>
      </c>
    </row>
    <row r="56" spans="1:60" ht="22.5" outlineLevel="1" x14ac:dyDescent="0.2">
      <c r="A56" s="175">
        <v>12</v>
      </c>
      <c r="B56" s="176" t="s">
        <v>168</v>
      </c>
      <c r="C56" s="191" t="s">
        <v>169</v>
      </c>
      <c r="D56" s="177" t="s">
        <v>110</v>
      </c>
      <c r="E56" s="178">
        <v>939.96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78">
        <v>0.34499999999999997</v>
      </c>
      <c r="O56" s="178">
        <f>ROUND(E56*N56,2)</f>
        <v>324.29000000000002</v>
      </c>
      <c r="P56" s="178">
        <v>0</v>
      </c>
      <c r="Q56" s="178">
        <f>ROUND(E56*P56,2)</f>
        <v>0</v>
      </c>
      <c r="R56" s="180" t="s">
        <v>170</v>
      </c>
      <c r="S56" s="180" t="s">
        <v>112</v>
      </c>
      <c r="T56" s="181" t="s">
        <v>112</v>
      </c>
      <c r="U56" s="164">
        <v>2.5999999999999999E-2</v>
      </c>
      <c r="V56" s="164">
        <f>ROUND(E56*U56,2)</f>
        <v>24.44</v>
      </c>
      <c r="W56" s="164"/>
      <c r="X56" s="164" t="s">
        <v>113</v>
      </c>
      <c r="Y56" s="154"/>
      <c r="Z56" s="154"/>
      <c r="AA56" s="154"/>
      <c r="AB56" s="154"/>
      <c r="AC56" s="154"/>
      <c r="AD56" s="154"/>
      <c r="AE56" s="154"/>
      <c r="AF56" s="154"/>
      <c r="AG56" s="154" t="s">
        <v>114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61"/>
      <c r="B57" s="162"/>
      <c r="C57" s="192" t="s">
        <v>171</v>
      </c>
      <c r="D57" s="165"/>
      <c r="E57" s="166">
        <v>308.94</v>
      </c>
      <c r="F57" s="164"/>
      <c r="G57" s="164"/>
      <c r="H57" s="164"/>
      <c r="I57" s="164"/>
      <c r="J57" s="164"/>
      <c r="K57" s="164"/>
      <c r="L57" s="164"/>
      <c r="M57" s="164"/>
      <c r="N57" s="163"/>
      <c r="O57" s="163"/>
      <c r="P57" s="163"/>
      <c r="Q57" s="163"/>
      <c r="R57" s="164"/>
      <c r="S57" s="164"/>
      <c r="T57" s="164"/>
      <c r="U57" s="164"/>
      <c r="V57" s="164"/>
      <c r="W57" s="164"/>
      <c r="X57" s="164"/>
      <c r="Y57" s="154"/>
      <c r="Z57" s="154"/>
      <c r="AA57" s="154"/>
      <c r="AB57" s="154"/>
      <c r="AC57" s="154"/>
      <c r="AD57" s="154"/>
      <c r="AE57" s="154"/>
      <c r="AF57" s="154"/>
      <c r="AG57" s="154" t="s">
        <v>129</v>
      </c>
      <c r="AH57" s="154">
        <v>0</v>
      </c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61"/>
      <c r="B58" s="162"/>
      <c r="C58" s="192" t="s">
        <v>172</v>
      </c>
      <c r="D58" s="165"/>
      <c r="E58" s="166">
        <v>278.13</v>
      </c>
      <c r="F58" s="164"/>
      <c r="G58" s="164"/>
      <c r="H58" s="164"/>
      <c r="I58" s="164"/>
      <c r="J58" s="164"/>
      <c r="K58" s="164"/>
      <c r="L58" s="164"/>
      <c r="M58" s="164"/>
      <c r="N58" s="163"/>
      <c r="O58" s="163"/>
      <c r="P58" s="163"/>
      <c r="Q58" s="163"/>
      <c r="R58" s="164"/>
      <c r="S58" s="164"/>
      <c r="T58" s="164"/>
      <c r="U58" s="164"/>
      <c r="V58" s="164"/>
      <c r="W58" s="164"/>
      <c r="X58" s="164"/>
      <c r="Y58" s="154"/>
      <c r="Z58" s="154"/>
      <c r="AA58" s="154"/>
      <c r="AB58" s="154"/>
      <c r="AC58" s="154"/>
      <c r="AD58" s="154"/>
      <c r="AE58" s="154"/>
      <c r="AF58" s="154"/>
      <c r="AG58" s="154" t="s">
        <v>129</v>
      </c>
      <c r="AH58" s="154">
        <v>0</v>
      </c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61"/>
      <c r="B59" s="162"/>
      <c r="C59" s="192" t="s">
        <v>173</v>
      </c>
      <c r="D59" s="165"/>
      <c r="E59" s="166">
        <v>144.18</v>
      </c>
      <c r="F59" s="164"/>
      <c r="G59" s="164"/>
      <c r="H59" s="164"/>
      <c r="I59" s="164"/>
      <c r="J59" s="164"/>
      <c r="K59" s="164"/>
      <c r="L59" s="164"/>
      <c r="M59" s="164"/>
      <c r="N59" s="163"/>
      <c r="O59" s="163"/>
      <c r="P59" s="163"/>
      <c r="Q59" s="163"/>
      <c r="R59" s="164"/>
      <c r="S59" s="164"/>
      <c r="T59" s="164"/>
      <c r="U59" s="164"/>
      <c r="V59" s="164"/>
      <c r="W59" s="164"/>
      <c r="X59" s="164"/>
      <c r="Y59" s="154"/>
      <c r="Z59" s="154"/>
      <c r="AA59" s="154"/>
      <c r="AB59" s="154"/>
      <c r="AC59" s="154"/>
      <c r="AD59" s="154"/>
      <c r="AE59" s="154"/>
      <c r="AF59" s="154"/>
      <c r="AG59" s="154" t="s">
        <v>129</v>
      </c>
      <c r="AH59" s="154">
        <v>0</v>
      </c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61"/>
      <c r="B60" s="162"/>
      <c r="C60" s="192" t="s">
        <v>174</v>
      </c>
      <c r="D60" s="165"/>
      <c r="E60" s="166">
        <v>208.71</v>
      </c>
      <c r="F60" s="164"/>
      <c r="G60" s="164"/>
      <c r="H60" s="164"/>
      <c r="I60" s="164"/>
      <c r="J60" s="164"/>
      <c r="K60" s="164"/>
      <c r="L60" s="164"/>
      <c r="M60" s="164"/>
      <c r="N60" s="163"/>
      <c r="O60" s="163"/>
      <c r="P60" s="163"/>
      <c r="Q60" s="163"/>
      <c r="R60" s="164"/>
      <c r="S60" s="164"/>
      <c r="T60" s="164"/>
      <c r="U60" s="164"/>
      <c r="V60" s="164"/>
      <c r="W60" s="164"/>
      <c r="X60" s="164"/>
      <c r="Y60" s="154"/>
      <c r="Z60" s="154"/>
      <c r="AA60" s="154"/>
      <c r="AB60" s="154"/>
      <c r="AC60" s="154"/>
      <c r="AD60" s="154"/>
      <c r="AE60" s="154"/>
      <c r="AF60" s="154"/>
      <c r="AG60" s="154" t="s">
        <v>129</v>
      </c>
      <c r="AH60" s="154">
        <v>0</v>
      </c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ht="22.5" outlineLevel="1" x14ac:dyDescent="0.2">
      <c r="A61" s="175">
        <v>13</v>
      </c>
      <c r="B61" s="176" t="s">
        <v>175</v>
      </c>
      <c r="C61" s="191" t="s">
        <v>176</v>
      </c>
      <c r="D61" s="177" t="s">
        <v>110</v>
      </c>
      <c r="E61" s="178">
        <v>1370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78">
        <v>0.57499999999999996</v>
      </c>
      <c r="O61" s="178">
        <f>ROUND(E61*N61,2)</f>
        <v>787.75</v>
      </c>
      <c r="P61" s="178">
        <v>0</v>
      </c>
      <c r="Q61" s="178">
        <f>ROUND(E61*P61,2)</f>
        <v>0</v>
      </c>
      <c r="R61" s="180" t="s">
        <v>170</v>
      </c>
      <c r="S61" s="180" t="s">
        <v>112</v>
      </c>
      <c r="T61" s="181" t="s">
        <v>112</v>
      </c>
      <c r="U61" s="164">
        <v>2.7E-2</v>
      </c>
      <c r="V61" s="164">
        <f>ROUND(E61*U61,2)</f>
        <v>36.99</v>
      </c>
      <c r="W61" s="164"/>
      <c r="X61" s="164" t="s">
        <v>113</v>
      </c>
      <c r="Y61" s="154"/>
      <c r="Z61" s="154"/>
      <c r="AA61" s="154"/>
      <c r="AB61" s="154"/>
      <c r="AC61" s="154"/>
      <c r="AD61" s="154"/>
      <c r="AE61" s="154"/>
      <c r="AF61" s="154"/>
      <c r="AG61" s="154" t="s">
        <v>114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61"/>
      <c r="B62" s="162"/>
      <c r="C62" s="192" t="s">
        <v>152</v>
      </c>
      <c r="D62" s="165"/>
      <c r="E62" s="166">
        <v>1050</v>
      </c>
      <c r="F62" s="164"/>
      <c r="G62" s="164"/>
      <c r="H62" s="164"/>
      <c r="I62" s="164"/>
      <c r="J62" s="164"/>
      <c r="K62" s="164"/>
      <c r="L62" s="164"/>
      <c r="M62" s="164"/>
      <c r="N62" s="163"/>
      <c r="O62" s="163"/>
      <c r="P62" s="163"/>
      <c r="Q62" s="163"/>
      <c r="R62" s="164"/>
      <c r="S62" s="164"/>
      <c r="T62" s="164"/>
      <c r="U62" s="164"/>
      <c r="V62" s="164"/>
      <c r="W62" s="164"/>
      <c r="X62" s="164"/>
      <c r="Y62" s="154"/>
      <c r="Z62" s="154"/>
      <c r="AA62" s="154"/>
      <c r="AB62" s="154"/>
      <c r="AC62" s="154"/>
      <c r="AD62" s="154"/>
      <c r="AE62" s="154"/>
      <c r="AF62" s="154"/>
      <c r="AG62" s="154" t="s">
        <v>129</v>
      </c>
      <c r="AH62" s="154">
        <v>0</v>
      </c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61"/>
      <c r="B63" s="162"/>
      <c r="C63" s="192" t="s">
        <v>153</v>
      </c>
      <c r="D63" s="165"/>
      <c r="E63" s="166">
        <v>320</v>
      </c>
      <c r="F63" s="164"/>
      <c r="G63" s="164"/>
      <c r="H63" s="164"/>
      <c r="I63" s="164"/>
      <c r="J63" s="164"/>
      <c r="K63" s="164"/>
      <c r="L63" s="164"/>
      <c r="M63" s="164"/>
      <c r="N63" s="163"/>
      <c r="O63" s="163"/>
      <c r="P63" s="163"/>
      <c r="Q63" s="163"/>
      <c r="R63" s="164"/>
      <c r="S63" s="164"/>
      <c r="T63" s="164"/>
      <c r="U63" s="164"/>
      <c r="V63" s="164"/>
      <c r="W63" s="164"/>
      <c r="X63" s="164"/>
      <c r="Y63" s="154"/>
      <c r="Z63" s="154"/>
      <c r="AA63" s="154"/>
      <c r="AB63" s="154"/>
      <c r="AC63" s="154"/>
      <c r="AD63" s="154"/>
      <c r="AE63" s="154"/>
      <c r="AF63" s="154"/>
      <c r="AG63" s="154" t="s">
        <v>129</v>
      </c>
      <c r="AH63" s="154">
        <v>0</v>
      </c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ht="22.5" outlineLevel="1" x14ac:dyDescent="0.2">
      <c r="A64" s="175">
        <v>14</v>
      </c>
      <c r="B64" s="176" t="s">
        <v>177</v>
      </c>
      <c r="C64" s="191" t="s">
        <v>178</v>
      </c>
      <c r="D64" s="177" t="s">
        <v>110</v>
      </c>
      <c r="E64" s="178">
        <v>72</v>
      </c>
      <c r="F64" s="179"/>
      <c r="G64" s="180">
        <f>ROUND(E64*F64,2)</f>
        <v>0</v>
      </c>
      <c r="H64" s="179"/>
      <c r="I64" s="180">
        <f>ROUND(E64*H64,2)</f>
        <v>0</v>
      </c>
      <c r="J64" s="179"/>
      <c r="K64" s="180">
        <f>ROUND(E64*J64,2)</f>
        <v>0</v>
      </c>
      <c r="L64" s="180">
        <v>21</v>
      </c>
      <c r="M64" s="180">
        <f>G64*(1+L64/100)</f>
        <v>0</v>
      </c>
      <c r="N64" s="178">
        <v>8.0960000000000004E-2</v>
      </c>
      <c r="O64" s="178">
        <f>ROUND(E64*N64,2)</f>
        <v>5.83</v>
      </c>
      <c r="P64" s="178">
        <v>0</v>
      </c>
      <c r="Q64" s="178">
        <f>ROUND(E64*P64,2)</f>
        <v>0</v>
      </c>
      <c r="R64" s="180" t="s">
        <v>170</v>
      </c>
      <c r="S64" s="180" t="s">
        <v>112</v>
      </c>
      <c r="T64" s="181" t="s">
        <v>112</v>
      </c>
      <c r="U64" s="164">
        <v>2.3E-2</v>
      </c>
      <c r="V64" s="164">
        <f>ROUND(E64*U64,2)</f>
        <v>1.66</v>
      </c>
      <c r="W64" s="164"/>
      <c r="X64" s="164" t="s">
        <v>113</v>
      </c>
      <c r="Y64" s="154"/>
      <c r="Z64" s="154"/>
      <c r="AA64" s="154"/>
      <c r="AB64" s="154"/>
      <c r="AC64" s="154"/>
      <c r="AD64" s="154"/>
      <c r="AE64" s="154"/>
      <c r="AF64" s="154"/>
      <c r="AG64" s="154" t="s">
        <v>114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61"/>
      <c r="B65" s="162"/>
      <c r="C65" s="253" t="s">
        <v>179</v>
      </c>
      <c r="D65" s="254"/>
      <c r="E65" s="254"/>
      <c r="F65" s="254"/>
      <c r="G65" s="254"/>
      <c r="H65" s="164"/>
      <c r="I65" s="164"/>
      <c r="J65" s="164"/>
      <c r="K65" s="164"/>
      <c r="L65" s="164"/>
      <c r="M65" s="164"/>
      <c r="N65" s="163"/>
      <c r="O65" s="163"/>
      <c r="P65" s="163"/>
      <c r="Q65" s="163"/>
      <c r="R65" s="164"/>
      <c r="S65" s="164"/>
      <c r="T65" s="164"/>
      <c r="U65" s="164"/>
      <c r="V65" s="164"/>
      <c r="W65" s="164"/>
      <c r="X65" s="164"/>
      <c r="Y65" s="154"/>
      <c r="Z65" s="154"/>
      <c r="AA65" s="154"/>
      <c r="AB65" s="154"/>
      <c r="AC65" s="154"/>
      <c r="AD65" s="154"/>
      <c r="AE65" s="154"/>
      <c r="AF65" s="154"/>
      <c r="AG65" s="154" t="s">
        <v>116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61"/>
      <c r="B66" s="162"/>
      <c r="C66" s="192" t="s">
        <v>161</v>
      </c>
      <c r="D66" s="165"/>
      <c r="E66" s="166">
        <v>72</v>
      </c>
      <c r="F66" s="164"/>
      <c r="G66" s="164"/>
      <c r="H66" s="164"/>
      <c r="I66" s="164"/>
      <c r="J66" s="164"/>
      <c r="K66" s="164"/>
      <c r="L66" s="164"/>
      <c r="M66" s="164"/>
      <c r="N66" s="163"/>
      <c r="O66" s="163"/>
      <c r="P66" s="163"/>
      <c r="Q66" s="163"/>
      <c r="R66" s="164"/>
      <c r="S66" s="164"/>
      <c r="T66" s="164"/>
      <c r="U66" s="164"/>
      <c r="V66" s="164"/>
      <c r="W66" s="164"/>
      <c r="X66" s="164"/>
      <c r="Y66" s="154"/>
      <c r="Z66" s="154"/>
      <c r="AA66" s="154"/>
      <c r="AB66" s="154"/>
      <c r="AC66" s="154"/>
      <c r="AD66" s="154"/>
      <c r="AE66" s="154"/>
      <c r="AF66" s="154"/>
      <c r="AG66" s="154" t="s">
        <v>129</v>
      </c>
      <c r="AH66" s="154">
        <v>0</v>
      </c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x14ac:dyDescent="0.2">
      <c r="A67" s="168" t="s">
        <v>106</v>
      </c>
      <c r="B67" s="169" t="s">
        <v>73</v>
      </c>
      <c r="C67" s="190" t="s">
        <v>74</v>
      </c>
      <c r="D67" s="170"/>
      <c r="E67" s="171"/>
      <c r="F67" s="172"/>
      <c r="G67" s="172">
        <f>SUMIF(AG68:AG71,"&lt;&gt;NOR",G68:G71)</f>
        <v>0</v>
      </c>
      <c r="H67" s="172"/>
      <c r="I67" s="172">
        <f>SUM(I68:I71)</f>
        <v>0</v>
      </c>
      <c r="J67" s="172"/>
      <c r="K67" s="172">
        <f>SUM(K68:K71)</f>
        <v>0</v>
      </c>
      <c r="L67" s="172"/>
      <c r="M67" s="172">
        <f>SUM(M68:M71)</f>
        <v>0</v>
      </c>
      <c r="N67" s="171"/>
      <c r="O67" s="171">
        <f>SUM(O68:O71)</f>
        <v>0</v>
      </c>
      <c r="P67" s="171"/>
      <c r="Q67" s="171">
        <f>SUM(Q68:Q71)</f>
        <v>0</v>
      </c>
      <c r="R67" s="172"/>
      <c r="S67" s="172"/>
      <c r="T67" s="173"/>
      <c r="U67" s="167"/>
      <c r="V67" s="167">
        <f>SUM(V68:V71)</f>
        <v>0</v>
      </c>
      <c r="W67" s="167"/>
      <c r="X67" s="167"/>
      <c r="AG67" t="s">
        <v>107</v>
      </c>
    </row>
    <row r="68" spans="1:60" outlineLevel="1" x14ac:dyDescent="0.2">
      <c r="A68" s="183">
        <v>15</v>
      </c>
      <c r="B68" s="184" t="s">
        <v>180</v>
      </c>
      <c r="C68" s="193" t="s">
        <v>181</v>
      </c>
      <c r="D68" s="185" t="s">
        <v>119</v>
      </c>
      <c r="E68" s="186">
        <v>2</v>
      </c>
      <c r="F68" s="187"/>
      <c r="G68" s="188">
        <f>ROUND(E68*F68,2)</f>
        <v>0</v>
      </c>
      <c r="H68" s="187"/>
      <c r="I68" s="188">
        <f>ROUND(E68*H68,2)</f>
        <v>0</v>
      </c>
      <c r="J68" s="187"/>
      <c r="K68" s="188">
        <f>ROUND(E68*J68,2)</f>
        <v>0</v>
      </c>
      <c r="L68" s="188">
        <v>21</v>
      </c>
      <c r="M68" s="188">
        <f>G68*(1+L68/100)</f>
        <v>0</v>
      </c>
      <c r="N68" s="186">
        <v>0</v>
      </c>
      <c r="O68" s="186">
        <f>ROUND(E68*N68,2)</f>
        <v>0</v>
      </c>
      <c r="P68" s="186">
        <v>0</v>
      </c>
      <c r="Q68" s="186">
        <f>ROUND(E68*P68,2)</f>
        <v>0</v>
      </c>
      <c r="R68" s="188"/>
      <c r="S68" s="188" t="s">
        <v>182</v>
      </c>
      <c r="T68" s="189" t="s">
        <v>183</v>
      </c>
      <c r="U68" s="164">
        <v>0</v>
      </c>
      <c r="V68" s="164">
        <f>ROUND(E68*U68,2)</f>
        <v>0</v>
      </c>
      <c r="W68" s="164"/>
      <c r="X68" s="164" t="s">
        <v>113</v>
      </c>
      <c r="Y68" s="154"/>
      <c r="Z68" s="154"/>
      <c r="AA68" s="154"/>
      <c r="AB68" s="154"/>
      <c r="AC68" s="154"/>
      <c r="AD68" s="154"/>
      <c r="AE68" s="154"/>
      <c r="AF68" s="154"/>
      <c r="AG68" s="154" t="s">
        <v>114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83">
        <v>16</v>
      </c>
      <c r="B69" s="184" t="s">
        <v>184</v>
      </c>
      <c r="C69" s="193" t="s">
        <v>185</v>
      </c>
      <c r="D69" s="185" t="s">
        <v>119</v>
      </c>
      <c r="E69" s="186">
        <v>20</v>
      </c>
      <c r="F69" s="187"/>
      <c r="G69" s="188">
        <f>ROUND(E69*F69,2)</f>
        <v>0</v>
      </c>
      <c r="H69" s="187"/>
      <c r="I69" s="188">
        <f>ROUND(E69*H69,2)</f>
        <v>0</v>
      </c>
      <c r="J69" s="187"/>
      <c r="K69" s="188">
        <f>ROUND(E69*J69,2)</f>
        <v>0</v>
      </c>
      <c r="L69" s="188">
        <v>21</v>
      </c>
      <c r="M69" s="188">
        <f>G69*(1+L69/100)</f>
        <v>0</v>
      </c>
      <c r="N69" s="186">
        <v>0</v>
      </c>
      <c r="O69" s="186">
        <f>ROUND(E69*N69,2)</f>
        <v>0</v>
      </c>
      <c r="P69" s="186">
        <v>0</v>
      </c>
      <c r="Q69" s="186">
        <f>ROUND(E69*P69,2)</f>
        <v>0</v>
      </c>
      <c r="R69" s="188"/>
      <c r="S69" s="188" t="s">
        <v>182</v>
      </c>
      <c r="T69" s="189" t="s">
        <v>183</v>
      </c>
      <c r="U69" s="164">
        <v>0</v>
      </c>
      <c r="V69" s="164">
        <f>ROUND(E69*U69,2)</f>
        <v>0</v>
      </c>
      <c r="W69" s="164"/>
      <c r="X69" s="164" t="s">
        <v>113</v>
      </c>
      <c r="Y69" s="154"/>
      <c r="Z69" s="154"/>
      <c r="AA69" s="154"/>
      <c r="AB69" s="154"/>
      <c r="AC69" s="154"/>
      <c r="AD69" s="154"/>
      <c r="AE69" s="154"/>
      <c r="AF69" s="154"/>
      <c r="AG69" s="154" t="s">
        <v>114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83">
        <v>17</v>
      </c>
      <c r="B70" s="184" t="s">
        <v>186</v>
      </c>
      <c r="C70" s="193" t="s">
        <v>187</v>
      </c>
      <c r="D70" s="185" t="s">
        <v>119</v>
      </c>
      <c r="E70" s="186">
        <v>2</v>
      </c>
      <c r="F70" s="187"/>
      <c r="G70" s="188">
        <f>ROUND(E70*F70,2)</f>
        <v>0</v>
      </c>
      <c r="H70" s="187"/>
      <c r="I70" s="188">
        <f>ROUND(E70*H70,2)</f>
        <v>0</v>
      </c>
      <c r="J70" s="187"/>
      <c r="K70" s="188">
        <f>ROUND(E70*J70,2)</f>
        <v>0</v>
      </c>
      <c r="L70" s="188">
        <v>21</v>
      </c>
      <c r="M70" s="188">
        <f>G70*(1+L70/100)</f>
        <v>0</v>
      </c>
      <c r="N70" s="186">
        <v>0</v>
      </c>
      <c r="O70" s="186">
        <f>ROUND(E70*N70,2)</f>
        <v>0</v>
      </c>
      <c r="P70" s="186">
        <v>0</v>
      </c>
      <c r="Q70" s="186">
        <f>ROUND(E70*P70,2)</f>
        <v>0</v>
      </c>
      <c r="R70" s="188"/>
      <c r="S70" s="188" t="s">
        <v>182</v>
      </c>
      <c r="T70" s="189" t="s">
        <v>183</v>
      </c>
      <c r="U70" s="164">
        <v>0</v>
      </c>
      <c r="V70" s="164">
        <f>ROUND(E70*U70,2)</f>
        <v>0</v>
      </c>
      <c r="W70" s="164"/>
      <c r="X70" s="164" t="s">
        <v>113</v>
      </c>
      <c r="Y70" s="154"/>
      <c r="Z70" s="154"/>
      <c r="AA70" s="154"/>
      <c r="AB70" s="154"/>
      <c r="AC70" s="154"/>
      <c r="AD70" s="154"/>
      <c r="AE70" s="154"/>
      <c r="AF70" s="154"/>
      <c r="AG70" s="154" t="s">
        <v>114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83">
        <v>18</v>
      </c>
      <c r="B71" s="184" t="s">
        <v>188</v>
      </c>
      <c r="C71" s="193" t="s">
        <v>189</v>
      </c>
      <c r="D71" s="185" t="s">
        <v>119</v>
      </c>
      <c r="E71" s="186">
        <v>4</v>
      </c>
      <c r="F71" s="187"/>
      <c r="G71" s="188">
        <f>ROUND(E71*F71,2)</f>
        <v>0</v>
      </c>
      <c r="H71" s="187"/>
      <c r="I71" s="188">
        <f>ROUND(E71*H71,2)</f>
        <v>0</v>
      </c>
      <c r="J71" s="187"/>
      <c r="K71" s="188">
        <f>ROUND(E71*J71,2)</f>
        <v>0</v>
      </c>
      <c r="L71" s="188">
        <v>21</v>
      </c>
      <c r="M71" s="188">
        <f>G71*(1+L71/100)</f>
        <v>0</v>
      </c>
      <c r="N71" s="186">
        <v>0</v>
      </c>
      <c r="O71" s="186">
        <f>ROUND(E71*N71,2)</f>
        <v>0</v>
      </c>
      <c r="P71" s="186">
        <v>0</v>
      </c>
      <c r="Q71" s="186">
        <f>ROUND(E71*P71,2)</f>
        <v>0</v>
      </c>
      <c r="R71" s="188"/>
      <c r="S71" s="188" t="s">
        <v>182</v>
      </c>
      <c r="T71" s="189" t="s">
        <v>183</v>
      </c>
      <c r="U71" s="164">
        <v>0</v>
      </c>
      <c r="V71" s="164">
        <f>ROUND(E71*U71,2)</f>
        <v>0</v>
      </c>
      <c r="W71" s="164"/>
      <c r="X71" s="164" t="s">
        <v>113</v>
      </c>
      <c r="Y71" s="154"/>
      <c r="Z71" s="154"/>
      <c r="AA71" s="154"/>
      <c r="AB71" s="154"/>
      <c r="AC71" s="154"/>
      <c r="AD71" s="154"/>
      <c r="AE71" s="154"/>
      <c r="AF71" s="154"/>
      <c r="AG71" s="154" t="s">
        <v>114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x14ac:dyDescent="0.2">
      <c r="A72" s="168" t="s">
        <v>106</v>
      </c>
      <c r="B72" s="169" t="s">
        <v>75</v>
      </c>
      <c r="C72" s="190" t="s">
        <v>76</v>
      </c>
      <c r="D72" s="170"/>
      <c r="E72" s="171"/>
      <c r="F72" s="172"/>
      <c r="G72" s="172">
        <f>SUMIF(AG73:AG75,"&lt;&gt;NOR",G73:G75)</f>
        <v>0</v>
      </c>
      <c r="H72" s="172"/>
      <c r="I72" s="172">
        <f>SUM(I73:I75)</f>
        <v>0</v>
      </c>
      <c r="J72" s="172"/>
      <c r="K72" s="172">
        <f>SUM(K73:K75)</f>
        <v>0</v>
      </c>
      <c r="L72" s="172"/>
      <c r="M72" s="172">
        <f>SUM(M73:M75)</f>
        <v>0</v>
      </c>
      <c r="N72" s="171"/>
      <c r="O72" s="171">
        <f>SUM(O73:O75)</f>
        <v>0</v>
      </c>
      <c r="P72" s="171"/>
      <c r="Q72" s="171">
        <f>SUM(Q73:Q75)</f>
        <v>0</v>
      </c>
      <c r="R72" s="172"/>
      <c r="S72" s="172"/>
      <c r="T72" s="173"/>
      <c r="U72" s="167"/>
      <c r="V72" s="167">
        <f>SUM(V73:V75)</f>
        <v>83.84</v>
      </c>
      <c r="W72" s="167"/>
      <c r="X72" s="167"/>
      <c r="AG72" t="s">
        <v>107</v>
      </c>
    </row>
    <row r="73" spans="1:60" ht="22.5" outlineLevel="1" x14ac:dyDescent="0.2">
      <c r="A73" s="175">
        <v>19</v>
      </c>
      <c r="B73" s="176" t="s">
        <v>190</v>
      </c>
      <c r="C73" s="191" t="s">
        <v>191</v>
      </c>
      <c r="D73" s="177" t="s">
        <v>192</v>
      </c>
      <c r="E73" s="178">
        <v>1117.86582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78">
        <v>0</v>
      </c>
      <c r="O73" s="178">
        <f>ROUND(E73*N73,2)</f>
        <v>0</v>
      </c>
      <c r="P73" s="178">
        <v>0</v>
      </c>
      <c r="Q73" s="178">
        <f>ROUND(E73*P73,2)</f>
        <v>0</v>
      </c>
      <c r="R73" s="180" t="s">
        <v>170</v>
      </c>
      <c r="S73" s="180" t="s">
        <v>112</v>
      </c>
      <c r="T73" s="181" t="s">
        <v>112</v>
      </c>
      <c r="U73" s="164">
        <v>0</v>
      </c>
      <c r="V73" s="164">
        <f>ROUND(E73*U73,2)</f>
        <v>0</v>
      </c>
      <c r="W73" s="164"/>
      <c r="X73" s="164" t="s">
        <v>193</v>
      </c>
      <c r="Y73" s="154"/>
      <c r="Z73" s="154"/>
      <c r="AA73" s="154"/>
      <c r="AB73" s="154"/>
      <c r="AC73" s="154"/>
      <c r="AD73" s="154"/>
      <c r="AE73" s="154"/>
      <c r="AF73" s="154"/>
      <c r="AG73" s="154" t="s">
        <v>194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61"/>
      <c r="B74" s="162"/>
      <c r="C74" s="253" t="s">
        <v>195</v>
      </c>
      <c r="D74" s="254"/>
      <c r="E74" s="254"/>
      <c r="F74" s="254"/>
      <c r="G74" s="254"/>
      <c r="H74" s="164"/>
      <c r="I74" s="164"/>
      <c r="J74" s="164"/>
      <c r="K74" s="164"/>
      <c r="L74" s="164"/>
      <c r="M74" s="164"/>
      <c r="N74" s="163"/>
      <c r="O74" s="163"/>
      <c r="P74" s="163"/>
      <c r="Q74" s="163"/>
      <c r="R74" s="164"/>
      <c r="S74" s="164"/>
      <c r="T74" s="164"/>
      <c r="U74" s="164"/>
      <c r="V74" s="164"/>
      <c r="W74" s="164"/>
      <c r="X74" s="164"/>
      <c r="Y74" s="154"/>
      <c r="Z74" s="154"/>
      <c r="AA74" s="154"/>
      <c r="AB74" s="154"/>
      <c r="AC74" s="154"/>
      <c r="AD74" s="154"/>
      <c r="AE74" s="154"/>
      <c r="AF74" s="154"/>
      <c r="AG74" s="154" t="s">
        <v>116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83">
        <v>20</v>
      </c>
      <c r="B75" s="184" t="s">
        <v>196</v>
      </c>
      <c r="C75" s="193" t="s">
        <v>197</v>
      </c>
      <c r="D75" s="185" t="s">
        <v>192</v>
      </c>
      <c r="E75" s="186">
        <v>1117.86582</v>
      </c>
      <c r="F75" s="187"/>
      <c r="G75" s="188">
        <f>ROUND(E75*F75,2)</f>
        <v>0</v>
      </c>
      <c r="H75" s="187"/>
      <c r="I75" s="188">
        <f>ROUND(E75*H75,2)</f>
        <v>0</v>
      </c>
      <c r="J75" s="187"/>
      <c r="K75" s="188">
        <f>ROUND(E75*J75,2)</f>
        <v>0</v>
      </c>
      <c r="L75" s="188">
        <v>21</v>
      </c>
      <c r="M75" s="188">
        <f>G75*(1+L75/100)</f>
        <v>0</v>
      </c>
      <c r="N75" s="186">
        <v>0</v>
      </c>
      <c r="O75" s="186">
        <f>ROUND(E75*N75,2)</f>
        <v>0</v>
      </c>
      <c r="P75" s="186">
        <v>0</v>
      </c>
      <c r="Q75" s="186">
        <f>ROUND(E75*P75,2)</f>
        <v>0</v>
      </c>
      <c r="R75" s="188" t="s">
        <v>198</v>
      </c>
      <c r="S75" s="188" t="s">
        <v>112</v>
      </c>
      <c r="T75" s="189" t="s">
        <v>112</v>
      </c>
      <c r="U75" s="164">
        <v>7.4999999999999997E-2</v>
      </c>
      <c r="V75" s="164">
        <f>ROUND(E75*U75,2)</f>
        <v>83.84</v>
      </c>
      <c r="W75" s="164"/>
      <c r="X75" s="164" t="s">
        <v>193</v>
      </c>
      <c r="Y75" s="154"/>
      <c r="Z75" s="154"/>
      <c r="AA75" s="154"/>
      <c r="AB75" s="154"/>
      <c r="AC75" s="154"/>
      <c r="AD75" s="154"/>
      <c r="AE75" s="154"/>
      <c r="AF75" s="154"/>
      <c r="AG75" s="154" t="s">
        <v>194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x14ac:dyDescent="0.2">
      <c r="A76" s="168" t="s">
        <v>106</v>
      </c>
      <c r="B76" s="169" t="s">
        <v>77</v>
      </c>
      <c r="C76" s="190" t="s">
        <v>77</v>
      </c>
      <c r="D76" s="170"/>
      <c r="E76" s="171"/>
      <c r="F76" s="172"/>
      <c r="G76" s="172">
        <f>SUMIF(AG77:AG79,"&lt;&gt;NOR",G77:G79)</f>
        <v>0</v>
      </c>
      <c r="H76" s="172"/>
      <c r="I76" s="172">
        <f>SUM(I77:I79)</f>
        <v>0</v>
      </c>
      <c r="J76" s="172"/>
      <c r="K76" s="172">
        <f>SUM(K77:K79)</f>
        <v>0</v>
      </c>
      <c r="L76" s="172"/>
      <c r="M76" s="172">
        <f>SUM(M77:M79)</f>
        <v>0</v>
      </c>
      <c r="N76" s="171"/>
      <c r="O76" s="171">
        <f>SUM(O77:O79)</f>
        <v>0</v>
      </c>
      <c r="P76" s="171"/>
      <c r="Q76" s="171">
        <f>SUM(Q77:Q79)</f>
        <v>0</v>
      </c>
      <c r="R76" s="172"/>
      <c r="S76" s="172"/>
      <c r="T76" s="173"/>
      <c r="U76" s="167"/>
      <c r="V76" s="167">
        <f>SUM(V77:V79)</f>
        <v>0</v>
      </c>
      <c r="W76" s="167"/>
      <c r="X76" s="167"/>
      <c r="AG76" t="s">
        <v>107</v>
      </c>
    </row>
    <row r="77" spans="1:60" outlineLevel="1" x14ac:dyDescent="0.2">
      <c r="A77" s="183">
        <v>21</v>
      </c>
      <c r="B77" s="184" t="s">
        <v>199</v>
      </c>
      <c r="C77" s="193" t="s">
        <v>200</v>
      </c>
      <c r="D77" s="185" t="s">
        <v>201</v>
      </c>
      <c r="E77" s="186">
        <v>1</v>
      </c>
      <c r="F77" s="187"/>
      <c r="G77" s="188">
        <f>ROUND(E77*F77,2)</f>
        <v>0</v>
      </c>
      <c r="H77" s="187"/>
      <c r="I77" s="188">
        <f>ROUND(E77*H77,2)</f>
        <v>0</v>
      </c>
      <c r="J77" s="187"/>
      <c r="K77" s="188">
        <f>ROUND(E77*J77,2)</f>
        <v>0</v>
      </c>
      <c r="L77" s="188">
        <v>21</v>
      </c>
      <c r="M77" s="188">
        <f>G77*(1+L77/100)</f>
        <v>0</v>
      </c>
      <c r="N77" s="186">
        <v>0</v>
      </c>
      <c r="O77" s="186">
        <f>ROUND(E77*N77,2)</f>
        <v>0</v>
      </c>
      <c r="P77" s="186">
        <v>0</v>
      </c>
      <c r="Q77" s="186">
        <f>ROUND(E77*P77,2)</f>
        <v>0</v>
      </c>
      <c r="R77" s="188"/>
      <c r="S77" s="188" t="s">
        <v>182</v>
      </c>
      <c r="T77" s="189" t="s">
        <v>183</v>
      </c>
      <c r="U77" s="164">
        <v>0</v>
      </c>
      <c r="V77" s="164">
        <f>ROUND(E77*U77,2)</f>
        <v>0</v>
      </c>
      <c r="W77" s="164"/>
      <c r="X77" s="164" t="s">
        <v>113</v>
      </c>
      <c r="Y77" s="154"/>
      <c r="Z77" s="154"/>
      <c r="AA77" s="154"/>
      <c r="AB77" s="154"/>
      <c r="AC77" s="154"/>
      <c r="AD77" s="154"/>
      <c r="AE77" s="154"/>
      <c r="AF77" s="154"/>
      <c r="AG77" s="154" t="s">
        <v>114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83">
        <v>22</v>
      </c>
      <c r="B78" s="184" t="s">
        <v>202</v>
      </c>
      <c r="C78" s="193" t="s">
        <v>203</v>
      </c>
      <c r="D78" s="185" t="s">
        <v>201</v>
      </c>
      <c r="E78" s="186">
        <v>1</v>
      </c>
      <c r="F78" s="187"/>
      <c r="G78" s="188">
        <f>ROUND(E78*F78,2)</f>
        <v>0</v>
      </c>
      <c r="H78" s="187"/>
      <c r="I78" s="188">
        <f>ROUND(E78*H78,2)</f>
        <v>0</v>
      </c>
      <c r="J78" s="187"/>
      <c r="K78" s="188">
        <f>ROUND(E78*J78,2)</f>
        <v>0</v>
      </c>
      <c r="L78" s="188">
        <v>21</v>
      </c>
      <c r="M78" s="188">
        <f>G78*(1+L78/100)</f>
        <v>0</v>
      </c>
      <c r="N78" s="186">
        <v>0</v>
      </c>
      <c r="O78" s="186">
        <f>ROUND(E78*N78,2)</f>
        <v>0</v>
      </c>
      <c r="P78" s="186">
        <v>0</v>
      </c>
      <c r="Q78" s="186">
        <f>ROUND(E78*P78,2)</f>
        <v>0</v>
      </c>
      <c r="R78" s="188"/>
      <c r="S78" s="188" t="s">
        <v>182</v>
      </c>
      <c r="T78" s="189" t="s">
        <v>183</v>
      </c>
      <c r="U78" s="164">
        <v>0</v>
      </c>
      <c r="V78" s="164">
        <f>ROUND(E78*U78,2)</f>
        <v>0</v>
      </c>
      <c r="W78" s="164"/>
      <c r="X78" s="164" t="s">
        <v>113</v>
      </c>
      <c r="Y78" s="154"/>
      <c r="Z78" s="154"/>
      <c r="AA78" s="154"/>
      <c r="AB78" s="154"/>
      <c r="AC78" s="154"/>
      <c r="AD78" s="154"/>
      <c r="AE78" s="154"/>
      <c r="AF78" s="154"/>
      <c r="AG78" s="154" t="s">
        <v>114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75">
        <v>23</v>
      </c>
      <c r="B79" s="176" t="s">
        <v>204</v>
      </c>
      <c r="C79" s="191" t="s">
        <v>205</v>
      </c>
      <c r="D79" s="177" t="s">
        <v>201</v>
      </c>
      <c r="E79" s="178">
        <v>1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78">
        <v>0</v>
      </c>
      <c r="O79" s="178">
        <f>ROUND(E79*N79,2)</f>
        <v>0</v>
      </c>
      <c r="P79" s="178">
        <v>0</v>
      </c>
      <c r="Q79" s="178">
        <f>ROUND(E79*P79,2)</f>
        <v>0</v>
      </c>
      <c r="R79" s="180"/>
      <c r="S79" s="180" t="s">
        <v>182</v>
      </c>
      <c r="T79" s="181" t="s">
        <v>183</v>
      </c>
      <c r="U79" s="164">
        <v>0</v>
      </c>
      <c r="V79" s="164">
        <f>ROUND(E79*U79,2)</f>
        <v>0</v>
      </c>
      <c r="W79" s="164"/>
      <c r="X79" s="164" t="s">
        <v>113</v>
      </c>
      <c r="Y79" s="154"/>
      <c r="Z79" s="154"/>
      <c r="AA79" s="154"/>
      <c r="AB79" s="154"/>
      <c r="AC79" s="154"/>
      <c r="AD79" s="154"/>
      <c r="AE79" s="154"/>
      <c r="AF79" s="154"/>
      <c r="AG79" s="154" t="s">
        <v>114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x14ac:dyDescent="0.2">
      <c r="A80" s="3"/>
      <c r="B80" s="4"/>
      <c r="C80" s="194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AE80">
        <v>15</v>
      </c>
      <c r="AF80">
        <v>21</v>
      </c>
      <c r="AG80" t="s">
        <v>93</v>
      </c>
    </row>
    <row r="81" spans="1:33" x14ac:dyDescent="0.2">
      <c r="A81" s="157"/>
      <c r="B81" s="158" t="s">
        <v>29</v>
      </c>
      <c r="C81" s="195"/>
      <c r="D81" s="159"/>
      <c r="E81" s="160"/>
      <c r="F81" s="160"/>
      <c r="G81" s="174">
        <f>G8+G55+G67+G72+G76</f>
        <v>0</v>
      </c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AE81">
        <f>SUMIF(L7:L79,AE80,G7:G79)</f>
        <v>0</v>
      </c>
      <c r="AF81">
        <f>SUMIF(L7:L79,AF80,G7:G79)</f>
        <v>0</v>
      </c>
      <c r="AG81" t="s">
        <v>206</v>
      </c>
    </row>
    <row r="82" spans="1:33" x14ac:dyDescent="0.2">
      <c r="C82" s="196"/>
      <c r="D82" s="10"/>
      <c r="AG82" t="s">
        <v>207</v>
      </c>
    </row>
    <row r="83" spans="1:33" x14ac:dyDescent="0.2">
      <c r="D83" s="10"/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563" sheet="1"/>
  <mergeCells count="17">
    <mergeCell ref="C35:G35"/>
    <mergeCell ref="A1:G1"/>
    <mergeCell ref="C2:G2"/>
    <mergeCell ref="C3:G3"/>
    <mergeCell ref="C4:G4"/>
    <mergeCell ref="C10:G10"/>
    <mergeCell ref="C12:G12"/>
    <mergeCell ref="C14:G14"/>
    <mergeCell ref="C16:G16"/>
    <mergeCell ref="C22:G22"/>
    <mergeCell ref="C29:G29"/>
    <mergeCell ref="C32:G32"/>
    <mergeCell ref="C39:G39"/>
    <mergeCell ref="C46:G46"/>
    <mergeCell ref="C50:G50"/>
    <mergeCell ref="C65:G65"/>
    <mergeCell ref="C74:G7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A Pol'!Názvy_tisku</vt:lpstr>
      <vt:lpstr>oadresa</vt:lpstr>
      <vt:lpstr>Stavba!Objednatel</vt:lpstr>
      <vt:lpstr>Stavba!Objekt</vt:lpstr>
      <vt:lpstr>'SO01 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Fisarova</dc:creator>
  <cp:lastModifiedBy>Markéta Pospíšilová</cp:lastModifiedBy>
  <cp:lastPrinted>2019-03-19T12:27:02Z</cp:lastPrinted>
  <dcterms:created xsi:type="dcterms:W3CDTF">2009-04-08T07:15:50Z</dcterms:created>
  <dcterms:modified xsi:type="dcterms:W3CDTF">2025-02-17T11:30:40Z</dcterms:modified>
</cp:coreProperties>
</file>